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0" windowWidth="20295" windowHeight="10920" tabRatio="500"/>
  </bookViews>
  <sheets>
    <sheet name="Меню на 2021 год" sheetId="1" r:id="rId1"/>
  </sheets>
  <definedNames>
    <definedName name="Print_Area_0" localSheetId="0">'Меню на 2021 год'!$A$1:$Q$457</definedName>
    <definedName name="Print_Area_0_0" localSheetId="0">'Меню на 2021 год'!$A$1:$Q$458</definedName>
    <definedName name="_xlnm.Print_Area" localSheetId="0">'Меню на 2021 год'!$A$1:$Q$456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2" i="1" l="1"/>
  <c r="E82" i="1"/>
  <c r="D83" i="1"/>
  <c r="E83" i="1"/>
  <c r="P367" i="1" l="1"/>
  <c r="O367" i="1"/>
  <c r="N367" i="1"/>
  <c r="M367" i="1"/>
  <c r="L367" i="1"/>
  <c r="K367" i="1"/>
  <c r="J367" i="1"/>
  <c r="I367" i="1"/>
  <c r="P149" i="1"/>
  <c r="O149" i="1"/>
  <c r="N149" i="1"/>
  <c r="M149" i="1"/>
  <c r="L149" i="1"/>
  <c r="K149" i="1"/>
  <c r="J149" i="1"/>
  <c r="I149" i="1"/>
  <c r="D263" i="1" l="1"/>
  <c r="D251" i="1"/>
  <c r="F234" i="1"/>
  <c r="G234" i="1"/>
  <c r="H234" i="1"/>
  <c r="I234" i="1"/>
  <c r="J234" i="1"/>
  <c r="K234" i="1"/>
  <c r="L234" i="1"/>
  <c r="M234" i="1"/>
  <c r="N234" i="1"/>
  <c r="O234" i="1"/>
  <c r="P234" i="1"/>
  <c r="F233" i="1"/>
  <c r="G233" i="1"/>
  <c r="H233" i="1"/>
  <c r="M233" i="1"/>
  <c r="N233" i="1"/>
  <c r="O233" i="1"/>
  <c r="P233" i="1"/>
  <c r="E234" i="1"/>
  <c r="E233" i="1"/>
  <c r="L227" i="1"/>
  <c r="L233" i="1" s="1"/>
  <c r="K227" i="1"/>
  <c r="K233" i="1" s="1"/>
  <c r="J227" i="1"/>
  <c r="J233" i="1" s="1"/>
  <c r="I227" i="1"/>
  <c r="I233" i="1" s="1"/>
  <c r="F82" i="1" l="1"/>
  <c r="G82" i="1"/>
  <c r="H82" i="1"/>
  <c r="I82" i="1"/>
  <c r="J82" i="1"/>
  <c r="K82" i="1"/>
  <c r="L82" i="1"/>
  <c r="M82" i="1"/>
  <c r="N82" i="1"/>
  <c r="O82" i="1"/>
  <c r="P82" i="1"/>
  <c r="F83" i="1"/>
  <c r="G83" i="1"/>
  <c r="H83" i="1"/>
  <c r="E40" i="1"/>
  <c r="F40" i="1"/>
  <c r="G40" i="1"/>
  <c r="H40" i="1"/>
  <c r="I40" i="1"/>
  <c r="J40" i="1"/>
  <c r="K40" i="1"/>
  <c r="L40" i="1"/>
  <c r="M40" i="1"/>
  <c r="N40" i="1"/>
  <c r="O40" i="1"/>
  <c r="P40" i="1"/>
  <c r="E39" i="1"/>
  <c r="F39" i="1"/>
  <c r="G39" i="1"/>
  <c r="H39" i="1"/>
  <c r="D40" i="1"/>
  <c r="D39" i="1"/>
  <c r="E264" i="1" l="1"/>
  <c r="F264" i="1"/>
  <c r="G264" i="1"/>
  <c r="H264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D264" i="1"/>
  <c r="E252" i="1"/>
  <c r="F252" i="1"/>
  <c r="G252" i="1"/>
  <c r="H252" i="1"/>
  <c r="L252" i="1"/>
  <c r="M252" i="1"/>
  <c r="N252" i="1"/>
  <c r="P252" i="1"/>
  <c r="E251" i="1"/>
  <c r="F251" i="1"/>
  <c r="G251" i="1"/>
  <c r="H251" i="1"/>
  <c r="D252" i="1"/>
  <c r="P247" i="1"/>
  <c r="P251" i="1" s="1"/>
  <c r="O247" i="1"/>
  <c r="O251" i="1" s="1"/>
  <c r="N247" i="1"/>
  <c r="N251" i="1" s="1"/>
  <c r="M247" i="1"/>
  <c r="M251" i="1" s="1"/>
  <c r="L247" i="1"/>
  <c r="L251" i="1" s="1"/>
  <c r="K247" i="1"/>
  <c r="K251" i="1" s="1"/>
  <c r="J247" i="1"/>
  <c r="J251" i="1" s="1"/>
  <c r="I247" i="1"/>
  <c r="I251" i="1" s="1"/>
  <c r="P35" i="1" l="1"/>
  <c r="P39" i="1" s="1"/>
  <c r="O35" i="1"/>
  <c r="O39" i="1" s="1"/>
  <c r="N35" i="1"/>
  <c r="N39" i="1" s="1"/>
  <c r="M35" i="1"/>
  <c r="M39" i="1" s="1"/>
  <c r="L35" i="1"/>
  <c r="L39" i="1" s="1"/>
  <c r="K35" i="1"/>
  <c r="K39" i="1" s="1"/>
  <c r="J35" i="1"/>
  <c r="J39" i="1" s="1"/>
  <c r="I35" i="1"/>
  <c r="I39" i="1" s="1"/>
  <c r="E52" i="1"/>
  <c r="F52" i="1"/>
  <c r="G52" i="1"/>
  <c r="H52" i="1"/>
  <c r="I52" i="1"/>
  <c r="J52" i="1"/>
  <c r="K52" i="1"/>
  <c r="L52" i="1"/>
  <c r="M52" i="1"/>
  <c r="N52" i="1"/>
  <c r="O52" i="1"/>
  <c r="P52" i="1"/>
  <c r="E51" i="1"/>
  <c r="F51" i="1"/>
  <c r="G51" i="1"/>
  <c r="H51" i="1"/>
  <c r="I51" i="1"/>
  <c r="J51" i="1"/>
  <c r="K51" i="1"/>
  <c r="L51" i="1"/>
  <c r="M51" i="1"/>
  <c r="N51" i="1"/>
  <c r="O51" i="1"/>
  <c r="P51" i="1"/>
  <c r="D52" i="1"/>
  <c r="D54" i="1" s="1"/>
  <c r="D51" i="1"/>
  <c r="D53" i="1" s="1"/>
  <c r="F22" i="1"/>
  <c r="G22" i="1"/>
  <c r="H22" i="1"/>
  <c r="I22" i="1"/>
  <c r="J22" i="1"/>
  <c r="K22" i="1"/>
  <c r="L22" i="1"/>
  <c r="M22" i="1"/>
  <c r="N22" i="1"/>
  <c r="O22" i="1"/>
  <c r="P22" i="1"/>
  <c r="F21" i="1"/>
  <c r="G21" i="1"/>
  <c r="H21" i="1"/>
  <c r="E22" i="1"/>
  <c r="E21" i="1"/>
  <c r="P15" i="1"/>
  <c r="P21" i="1" s="1"/>
  <c r="O15" i="1"/>
  <c r="O21" i="1" s="1"/>
  <c r="N15" i="1"/>
  <c r="N21" i="1" s="1"/>
  <c r="M15" i="1"/>
  <c r="M21" i="1" s="1"/>
  <c r="L15" i="1"/>
  <c r="L21" i="1" s="1"/>
  <c r="K15" i="1"/>
  <c r="K21" i="1" s="1"/>
  <c r="J15" i="1"/>
  <c r="J21" i="1" s="1"/>
  <c r="I15" i="1"/>
  <c r="I21" i="1" s="1"/>
  <c r="D440" i="1"/>
  <c r="D439" i="1"/>
  <c r="H438" i="1"/>
  <c r="G438" i="1"/>
  <c r="F438" i="1"/>
  <c r="E438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P436" i="1"/>
  <c r="P438" i="1" s="1"/>
  <c r="O436" i="1"/>
  <c r="O438" i="1" s="1"/>
  <c r="N436" i="1"/>
  <c r="N438" i="1" s="1"/>
  <c r="M436" i="1"/>
  <c r="M438" i="1" s="1"/>
  <c r="L436" i="1"/>
  <c r="L438" i="1" s="1"/>
  <c r="K436" i="1"/>
  <c r="K438" i="1" s="1"/>
  <c r="J436" i="1"/>
  <c r="J438" i="1" s="1"/>
  <c r="I436" i="1"/>
  <c r="I438" i="1" s="1"/>
  <c r="H428" i="1"/>
  <c r="G428" i="1"/>
  <c r="F428" i="1"/>
  <c r="E428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P424" i="1"/>
  <c r="P428" i="1" s="1"/>
  <c r="O424" i="1"/>
  <c r="O428" i="1" s="1"/>
  <c r="N424" i="1"/>
  <c r="N428" i="1" s="1"/>
  <c r="M424" i="1"/>
  <c r="M428" i="1" s="1"/>
  <c r="L424" i="1"/>
  <c r="L428" i="1" s="1"/>
  <c r="K424" i="1"/>
  <c r="K428" i="1" s="1"/>
  <c r="J424" i="1"/>
  <c r="J428" i="1" s="1"/>
  <c r="I424" i="1"/>
  <c r="I428" i="1" s="1"/>
  <c r="P408" i="1"/>
  <c r="P440" i="1" s="1"/>
  <c r="O408" i="1"/>
  <c r="O440" i="1" s="1"/>
  <c r="N408" i="1"/>
  <c r="N440" i="1" s="1"/>
  <c r="M408" i="1"/>
  <c r="M440" i="1" s="1"/>
  <c r="L408" i="1"/>
  <c r="L440" i="1" s="1"/>
  <c r="K408" i="1"/>
  <c r="K440" i="1" s="1"/>
  <c r="J408" i="1"/>
  <c r="J440" i="1" s="1"/>
  <c r="I408" i="1"/>
  <c r="I440" i="1" s="1"/>
  <c r="H408" i="1"/>
  <c r="H440" i="1" s="1"/>
  <c r="G408" i="1"/>
  <c r="G440" i="1" s="1"/>
  <c r="F408" i="1"/>
  <c r="F440" i="1" s="1"/>
  <c r="E408" i="1"/>
  <c r="E440" i="1" s="1"/>
  <c r="P407" i="1"/>
  <c r="P439" i="1" s="1"/>
  <c r="O407" i="1"/>
  <c r="O439" i="1" s="1"/>
  <c r="N407" i="1"/>
  <c r="N439" i="1" s="1"/>
  <c r="M407" i="1"/>
  <c r="M439" i="1" s="1"/>
  <c r="L407" i="1"/>
  <c r="L439" i="1" s="1"/>
  <c r="K407" i="1"/>
  <c r="K439" i="1" s="1"/>
  <c r="J407" i="1"/>
  <c r="J439" i="1" s="1"/>
  <c r="I407" i="1"/>
  <c r="I439" i="1" s="1"/>
  <c r="H407" i="1"/>
  <c r="H439" i="1" s="1"/>
  <c r="G407" i="1"/>
  <c r="G439" i="1" s="1"/>
  <c r="F407" i="1"/>
  <c r="F439" i="1" s="1"/>
  <c r="E407" i="1"/>
  <c r="D397" i="1"/>
  <c r="D396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H394" i="1"/>
  <c r="G394" i="1"/>
  <c r="F394" i="1"/>
  <c r="E394" i="1"/>
  <c r="P392" i="1"/>
  <c r="P394" i="1" s="1"/>
  <c r="O392" i="1"/>
  <c r="O394" i="1" s="1"/>
  <c r="N392" i="1"/>
  <c r="N394" i="1" s="1"/>
  <c r="M392" i="1"/>
  <c r="M394" i="1" s="1"/>
  <c r="L392" i="1"/>
  <c r="L394" i="1" s="1"/>
  <c r="K392" i="1"/>
  <c r="K394" i="1" s="1"/>
  <c r="J392" i="1"/>
  <c r="J394" i="1" s="1"/>
  <c r="I392" i="1"/>
  <c r="I394" i="1" s="1"/>
  <c r="P383" i="1"/>
  <c r="N383" i="1"/>
  <c r="M383" i="1"/>
  <c r="L383" i="1"/>
  <c r="H383" i="1"/>
  <c r="G383" i="1"/>
  <c r="F383" i="1"/>
  <c r="E383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O383" i="1"/>
  <c r="K383" i="1"/>
  <c r="J383" i="1"/>
  <c r="I383" i="1"/>
  <c r="P361" i="1"/>
  <c r="P397" i="1" s="1"/>
  <c r="O361" i="1"/>
  <c r="N361" i="1"/>
  <c r="N397" i="1" s="1"/>
  <c r="M361" i="1"/>
  <c r="L361" i="1"/>
  <c r="L397" i="1" s="1"/>
  <c r="K361" i="1"/>
  <c r="J361" i="1"/>
  <c r="J397" i="1" s="1"/>
  <c r="I361" i="1"/>
  <c r="H361" i="1"/>
  <c r="H397" i="1" s="1"/>
  <c r="G361" i="1"/>
  <c r="G397" i="1" s="1"/>
  <c r="F361" i="1"/>
  <c r="F397" i="1" s="1"/>
  <c r="E361" i="1"/>
  <c r="E397" i="1" s="1"/>
  <c r="P360" i="1"/>
  <c r="P396" i="1" s="1"/>
  <c r="O360" i="1"/>
  <c r="N360" i="1"/>
  <c r="N396" i="1" s="1"/>
  <c r="M360" i="1"/>
  <c r="L360" i="1"/>
  <c r="L396" i="1" s="1"/>
  <c r="K360" i="1"/>
  <c r="J360" i="1"/>
  <c r="J396" i="1" s="1"/>
  <c r="I360" i="1"/>
  <c r="H360" i="1"/>
  <c r="H396" i="1" s="1"/>
  <c r="G360" i="1"/>
  <c r="G396" i="1" s="1"/>
  <c r="F360" i="1"/>
  <c r="F396" i="1" s="1"/>
  <c r="E360" i="1"/>
  <c r="E396" i="1" s="1"/>
  <c r="D350" i="1"/>
  <c r="D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H338" i="1"/>
  <c r="G338" i="1"/>
  <c r="F338" i="1"/>
  <c r="E338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P334" i="1"/>
  <c r="P338" i="1" s="1"/>
  <c r="O334" i="1"/>
  <c r="O338" i="1" s="1"/>
  <c r="N334" i="1"/>
  <c r="N338" i="1" s="1"/>
  <c r="M334" i="1"/>
  <c r="M338" i="1" s="1"/>
  <c r="L334" i="1"/>
  <c r="L338" i="1" s="1"/>
  <c r="K334" i="1"/>
  <c r="K338" i="1" s="1"/>
  <c r="J334" i="1"/>
  <c r="J338" i="1" s="1"/>
  <c r="I334" i="1"/>
  <c r="I338" i="1" s="1"/>
  <c r="P320" i="1"/>
  <c r="P350" i="1" s="1"/>
  <c r="O320" i="1"/>
  <c r="O350" i="1" s="1"/>
  <c r="N320" i="1"/>
  <c r="N350" i="1" s="1"/>
  <c r="M320" i="1"/>
  <c r="M350" i="1" s="1"/>
  <c r="L320" i="1"/>
  <c r="L350" i="1" s="1"/>
  <c r="K320" i="1"/>
  <c r="K350" i="1" s="1"/>
  <c r="J320" i="1"/>
  <c r="J350" i="1" s="1"/>
  <c r="I320" i="1"/>
  <c r="I350" i="1" s="1"/>
  <c r="H320" i="1"/>
  <c r="H350" i="1" s="1"/>
  <c r="G320" i="1"/>
  <c r="G350" i="1" s="1"/>
  <c r="F320" i="1"/>
  <c r="F350" i="1" s="1"/>
  <c r="E320" i="1"/>
  <c r="E350" i="1" s="1"/>
  <c r="H319" i="1"/>
  <c r="H349" i="1" s="1"/>
  <c r="G319" i="1"/>
  <c r="G349" i="1" s="1"/>
  <c r="F319" i="1"/>
  <c r="F349" i="1" s="1"/>
  <c r="E319" i="1"/>
  <c r="E349" i="1" s="1"/>
  <c r="P313" i="1"/>
  <c r="P319" i="1" s="1"/>
  <c r="P349" i="1" s="1"/>
  <c r="O313" i="1"/>
  <c r="O319" i="1" s="1"/>
  <c r="O349" i="1" s="1"/>
  <c r="N313" i="1"/>
  <c r="N319" i="1" s="1"/>
  <c r="N349" i="1" s="1"/>
  <c r="M313" i="1"/>
  <c r="M319" i="1" s="1"/>
  <c r="M349" i="1" s="1"/>
  <c r="L313" i="1"/>
  <c r="L319" i="1" s="1"/>
  <c r="L349" i="1" s="1"/>
  <c r="K313" i="1"/>
  <c r="K319" i="1" s="1"/>
  <c r="K349" i="1" s="1"/>
  <c r="J313" i="1"/>
  <c r="J319" i="1" s="1"/>
  <c r="J349" i="1" s="1"/>
  <c r="I313" i="1"/>
  <c r="I319" i="1" s="1"/>
  <c r="I349" i="1" s="1"/>
  <c r="D309" i="1"/>
  <c r="D308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H306" i="1"/>
  <c r="G306" i="1"/>
  <c r="F306" i="1"/>
  <c r="E306" i="1"/>
  <c r="P298" i="1"/>
  <c r="P306" i="1" s="1"/>
  <c r="O298" i="1"/>
  <c r="O306" i="1" s="1"/>
  <c r="N298" i="1"/>
  <c r="N306" i="1" s="1"/>
  <c r="M298" i="1"/>
  <c r="M306" i="1" s="1"/>
  <c r="L298" i="1"/>
  <c r="L306" i="1" s="1"/>
  <c r="K298" i="1"/>
  <c r="K306" i="1" s="1"/>
  <c r="J298" i="1"/>
  <c r="J306" i="1" s="1"/>
  <c r="I298" i="1"/>
  <c r="I306" i="1" s="1"/>
  <c r="H297" i="1"/>
  <c r="G297" i="1"/>
  <c r="F297" i="1"/>
  <c r="E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P293" i="1"/>
  <c r="P297" i="1" s="1"/>
  <c r="O293" i="1"/>
  <c r="O297" i="1" s="1"/>
  <c r="N293" i="1"/>
  <c r="N297" i="1" s="1"/>
  <c r="M293" i="1"/>
  <c r="M297" i="1" s="1"/>
  <c r="L293" i="1"/>
  <c r="L297" i="1" s="1"/>
  <c r="K293" i="1"/>
  <c r="K297" i="1" s="1"/>
  <c r="J293" i="1"/>
  <c r="J297" i="1" s="1"/>
  <c r="I293" i="1"/>
  <c r="I297" i="1" s="1"/>
  <c r="P277" i="1"/>
  <c r="O277" i="1"/>
  <c r="O309" i="1" s="1"/>
  <c r="N277" i="1"/>
  <c r="M277" i="1"/>
  <c r="M309" i="1" s="1"/>
  <c r="L277" i="1"/>
  <c r="K277" i="1"/>
  <c r="K309" i="1" s="1"/>
  <c r="J277" i="1"/>
  <c r="I277" i="1"/>
  <c r="I309" i="1" s="1"/>
  <c r="H277" i="1"/>
  <c r="H309" i="1" s="1"/>
  <c r="G277" i="1"/>
  <c r="G309" i="1" s="1"/>
  <c r="F277" i="1"/>
  <c r="F309" i="1" s="1"/>
  <c r="E277" i="1"/>
  <c r="E309" i="1" s="1"/>
  <c r="P276" i="1"/>
  <c r="P308" i="1" s="1"/>
  <c r="O276" i="1"/>
  <c r="O308" i="1" s="1"/>
  <c r="N276" i="1"/>
  <c r="N308" i="1" s="1"/>
  <c r="M276" i="1"/>
  <c r="M308" i="1" s="1"/>
  <c r="L276" i="1"/>
  <c r="L308" i="1" s="1"/>
  <c r="K276" i="1"/>
  <c r="K308" i="1" s="1"/>
  <c r="J276" i="1"/>
  <c r="J308" i="1" s="1"/>
  <c r="I276" i="1"/>
  <c r="I308" i="1" s="1"/>
  <c r="H276" i="1"/>
  <c r="H308" i="1" s="1"/>
  <c r="G276" i="1"/>
  <c r="G308" i="1" s="1"/>
  <c r="F276" i="1"/>
  <c r="F308" i="1" s="1"/>
  <c r="E276" i="1"/>
  <c r="E308" i="1" s="1"/>
  <c r="D266" i="1"/>
  <c r="D265" i="1"/>
  <c r="P262" i="1"/>
  <c r="P264" i="1" s="1"/>
  <c r="O262" i="1"/>
  <c r="O264" i="1" s="1"/>
  <c r="N262" i="1"/>
  <c r="N264" i="1" s="1"/>
  <c r="N266" i="1" s="1"/>
  <c r="M262" i="1"/>
  <c r="M264" i="1" s="1"/>
  <c r="M266" i="1" s="1"/>
  <c r="L262" i="1"/>
  <c r="L264" i="1" s="1"/>
  <c r="L266" i="1" s="1"/>
  <c r="K262" i="1"/>
  <c r="K264" i="1" s="1"/>
  <c r="J262" i="1"/>
  <c r="J264" i="1" s="1"/>
  <c r="I262" i="1"/>
  <c r="I264" i="1" s="1"/>
  <c r="O252" i="1"/>
  <c r="K252" i="1"/>
  <c r="J252" i="1"/>
  <c r="J266" i="1" s="1"/>
  <c r="I252" i="1"/>
  <c r="P266" i="1"/>
  <c r="K266" i="1"/>
  <c r="I266" i="1"/>
  <c r="H266" i="1"/>
  <c r="G266" i="1"/>
  <c r="F266" i="1"/>
  <c r="E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22" i="1"/>
  <c r="D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H211" i="1"/>
  <c r="G211" i="1"/>
  <c r="F211" i="1"/>
  <c r="E211" i="1"/>
  <c r="P207" i="1"/>
  <c r="P211" i="1" s="1"/>
  <c r="O207" i="1"/>
  <c r="O211" i="1" s="1"/>
  <c r="N207" i="1"/>
  <c r="N211" i="1" s="1"/>
  <c r="M207" i="1"/>
  <c r="M211" i="1" s="1"/>
  <c r="L207" i="1"/>
  <c r="L211" i="1" s="1"/>
  <c r="K207" i="1"/>
  <c r="K211" i="1" s="1"/>
  <c r="J207" i="1"/>
  <c r="J211" i="1" s="1"/>
  <c r="I207" i="1"/>
  <c r="I211" i="1" s="1"/>
  <c r="P190" i="1"/>
  <c r="P222" i="1" s="1"/>
  <c r="O190" i="1"/>
  <c r="O222" i="1" s="1"/>
  <c r="N190" i="1"/>
  <c r="N222" i="1" s="1"/>
  <c r="M190" i="1"/>
  <c r="M222" i="1" s="1"/>
  <c r="L190" i="1"/>
  <c r="L222" i="1" s="1"/>
  <c r="K190" i="1"/>
  <c r="J190" i="1"/>
  <c r="J222" i="1" s="1"/>
  <c r="I190" i="1"/>
  <c r="I222" i="1" s="1"/>
  <c r="H190" i="1"/>
  <c r="H222" i="1" s="1"/>
  <c r="G190" i="1"/>
  <c r="F190" i="1"/>
  <c r="F222" i="1" s="1"/>
  <c r="E190" i="1"/>
  <c r="E222" i="1" s="1"/>
  <c r="P189" i="1"/>
  <c r="P221" i="1" s="1"/>
  <c r="O189" i="1"/>
  <c r="N189" i="1"/>
  <c r="M189" i="1"/>
  <c r="L189" i="1"/>
  <c r="L221" i="1" s="1"/>
  <c r="K189" i="1"/>
  <c r="J189" i="1"/>
  <c r="I189" i="1"/>
  <c r="H189" i="1"/>
  <c r="H221" i="1" s="1"/>
  <c r="G189" i="1"/>
  <c r="G221" i="1" s="1"/>
  <c r="F189" i="1"/>
  <c r="F221" i="1" s="1"/>
  <c r="E189" i="1"/>
  <c r="E221" i="1" s="1"/>
  <c r="D179" i="1"/>
  <c r="D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P167" i="1"/>
  <c r="N167" i="1"/>
  <c r="M167" i="1"/>
  <c r="L167" i="1"/>
  <c r="H167" i="1"/>
  <c r="G167" i="1"/>
  <c r="F167" i="1"/>
  <c r="E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O167" i="1"/>
  <c r="K167" i="1"/>
  <c r="J167" i="1"/>
  <c r="I167" i="1"/>
  <c r="P143" i="1"/>
  <c r="P179" i="1" s="1"/>
  <c r="O143" i="1"/>
  <c r="N143" i="1"/>
  <c r="M143" i="1"/>
  <c r="L143" i="1"/>
  <c r="K143" i="1"/>
  <c r="J143" i="1"/>
  <c r="J179" i="1" s="1"/>
  <c r="I143" i="1"/>
  <c r="H143" i="1"/>
  <c r="H179" i="1" s="1"/>
  <c r="G143" i="1"/>
  <c r="G179" i="1" s="1"/>
  <c r="F143" i="1"/>
  <c r="F179" i="1" s="1"/>
  <c r="E143" i="1"/>
  <c r="P142" i="1"/>
  <c r="P178" i="1" s="1"/>
  <c r="O142" i="1"/>
  <c r="N142" i="1"/>
  <c r="N178" i="1" s="1"/>
  <c r="M142" i="1"/>
  <c r="L142" i="1"/>
  <c r="L178" i="1" s="1"/>
  <c r="K142" i="1"/>
  <c r="J142" i="1"/>
  <c r="J178" i="1" s="1"/>
  <c r="I142" i="1"/>
  <c r="H142" i="1"/>
  <c r="H178" i="1" s="1"/>
  <c r="G142" i="1"/>
  <c r="F142" i="1"/>
  <c r="F178" i="1" s="1"/>
  <c r="E142" i="1"/>
  <c r="D132" i="1"/>
  <c r="D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H122" i="1"/>
  <c r="G122" i="1"/>
  <c r="F122" i="1"/>
  <c r="E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P118" i="1"/>
  <c r="P122" i="1" s="1"/>
  <c r="O118" i="1"/>
  <c r="N118" i="1"/>
  <c r="N122" i="1" s="1"/>
  <c r="M118" i="1"/>
  <c r="M122" i="1" s="1"/>
  <c r="L118" i="1"/>
  <c r="L122" i="1" s="1"/>
  <c r="K118" i="1"/>
  <c r="K122" i="1" s="1"/>
  <c r="J118" i="1"/>
  <c r="J122" i="1" s="1"/>
  <c r="I118" i="1"/>
  <c r="I122" i="1" s="1"/>
  <c r="P106" i="1"/>
  <c r="O106" i="1"/>
  <c r="N106" i="1"/>
  <c r="M106" i="1"/>
  <c r="M132" i="1" s="1"/>
  <c r="L106" i="1"/>
  <c r="K106" i="1"/>
  <c r="J106" i="1"/>
  <c r="I106" i="1"/>
  <c r="H106" i="1"/>
  <c r="G106" i="1"/>
  <c r="G132" i="1" s="1"/>
  <c r="F106" i="1"/>
  <c r="E106" i="1"/>
  <c r="P105" i="1"/>
  <c r="O105" i="1"/>
  <c r="O131" i="1" s="1"/>
  <c r="N105" i="1"/>
  <c r="M105" i="1"/>
  <c r="M131" i="1" s="1"/>
  <c r="L105" i="1"/>
  <c r="K105" i="1"/>
  <c r="K131" i="1" s="1"/>
  <c r="J105" i="1"/>
  <c r="I105" i="1"/>
  <c r="I131" i="1" s="1"/>
  <c r="H105" i="1"/>
  <c r="G105" i="1"/>
  <c r="G131" i="1" s="1"/>
  <c r="F105" i="1"/>
  <c r="E105" i="1"/>
  <c r="E131" i="1" s="1"/>
  <c r="D95" i="1"/>
  <c r="D94" i="1"/>
  <c r="P93" i="1"/>
  <c r="O93" i="1"/>
  <c r="N93" i="1"/>
  <c r="M93" i="1"/>
  <c r="L93" i="1"/>
  <c r="K93" i="1"/>
  <c r="J93" i="1"/>
  <c r="I93" i="1"/>
  <c r="H93" i="1"/>
  <c r="G93" i="1"/>
  <c r="F93" i="1"/>
  <c r="E93" i="1"/>
  <c r="P92" i="1"/>
  <c r="O92" i="1"/>
  <c r="N92" i="1"/>
  <c r="M92" i="1"/>
  <c r="L92" i="1"/>
  <c r="K92" i="1"/>
  <c r="J92" i="1"/>
  <c r="I92" i="1"/>
  <c r="H92" i="1"/>
  <c r="G92" i="1"/>
  <c r="F92" i="1"/>
  <c r="E92" i="1"/>
  <c r="P79" i="1"/>
  <c r="P83" i="1" s="1"/>
  <c r="O79" i="1"/>
  <c r="O83" i="1" s="1"/>
  <c r="N79" i="1"/>
  <c r="N83" i="1" s="1"/>
  <c r="M79" i="1"/>
  <c r="M83" i="1" s="1"/>
  <c r="L79" i="1"/>
  <c r="L83" i="1" s="1"/>
  <c r="K79" i="1"/>
  <c r="K83" i="1" s="1"/>
  <c r="J79" i="1"/>
  <c r="J83" i="1" s="1"/>
  <c r="I79" i="1"/>
  <c r="I83" i="1" s="1"/>
  <c r="P65" i="1"/>
  <c r="P95" i="1" s="1"/>
  <c r="O65" i="1"/>
  <c r="O95" i="1" s="1"/>
  <c r="N65" i="1"/>
  <c r="N95" i="1" s="1"/>
  <c r="M65" i="1"/>
  <c r="L65" i="1"/>
  <c r="L95" i="1" s="1"/>
  <c r="K65" i="1"/>
  <c r="K95" i="1" s="1"/>
  <c r="J65" i="1"/>
  <c r="I65" i="1"/>
  <c r="H65" i="1"/>
  <c r="H95" i="1" s="1"/>
  <c r="G65" i="1"/>
  <c r="G95" i="1" s="1"/>
  <c r="F65" i="1"/>
  <c r="F95" i="1" s="1"/>
  <c r="E65" i="1"/>
  <c r="E95" i="1" s="1"/>
  <c r="P64" i="1"/>
  <c r="P94" i="1" s="1"/>
  <c r="O64" i="1"/>
  <c r="O94" i="1" s="1"/>
  <c r="N64" i="1"/>
  <c r="N94" i="1" s="1"/>
  <c r="M64" i="1"/>
  <c r="M94" i="1" s="1"/>
  <c r="L64" i="1"/>
  <c r="L94" i="1" s="1"/>
  <c r="K64" i="1"/>
  <c r="K94" i="1" s="1"/>
  <c r="J64" i="1"/>
  <c r="J94" i="1" s="1"/>
  <c r="I64" i="1"/>
  <c r="I94" i="1" s="1"/>
  <c r="H64" i="1"/>
  <c r="H94" i="1" s="1"/>
  <c r="G64" i="1"/>
  <c r="G94" i="1" s="1"/>
  <c r="F64" i="1"/>
  <c r="F94" i="1" s="1"/>
  <c r="E64" i="1"/>
  <c r="E94" i="1" s="1"/>
  <c r="P54" i="1"/>
  <c r="O54" i="1"/>
  <c r="N54" i="1"/>
  <c r="M54" i="1"/>
  <c r="L54" i="1"/>
  <c r="K54" i="1"/>
  <c r="J54" i="1"/>
  <c r="I54" i="1"/>
  <c r="H54" i="1"/>
  <c r="G54" i="1"/>
  <c r="F54" i="1"/>
  <c r="E54" i="1"/>
  <c r="G53" i="1"/>
  <c r="E53" i="1"/>
  <c r="E439" i="1" l="1"/>
  <c r="E132" i="1"/>
  <c r="K222" i="1"/>
  <c r="G222" i="1"/>
  <c r="M95" i="1"/>
  <c r="I95" i="1"/>
  <c r="J95" i="1"/>
  <c r="L179" i="1"/>
  <c r="K53" i="1"/>
  <c r="O53" i="1"/>
  <c r="I132" i="1"/>
  <c r="N179" i="1"/>
  <c r="M397" i="1"/>
  <c r="I53" i="1"/>
  <c r="M53" i="1"/>
  <c r="K132" i="1"/>
  <c r="G442" i="1"/>
  <c r="G444" i="1" s="1"/>
  <c r="G446" i="1" s="1"/>
  <c r="F131" i="1"/>
  <c r="H131" i="1"/>
  <c r="J131" i="1"/>
  <c r="L131" i="1"/>
  <c r="N131" i="1"/>
  <c r="P131" i="1"/>
  <c r="F132" i="1"/>
  <c r="F442" i="1" s="1"/>
  <c r="F444" i="1" s="1"/>
  <c r="F446" i="1" s="1"/>
  <c r="H132" i="1"/>
  <c r="H442" i="1" s="1"/>
  <c r="H444" i="1" s="1"/>
  <c r="H446" i="1" s="1"/>
  <c r="O122" i="1"/>
  <c r="O132" i="1" s="1"/>
  <c r="P53" i="1"/>
  <c r="N53" i="1"/>
  <c r="L53" i="1"/>
  <c r="J53" i="1"/>
  <c r="H53" i="1"/>
  <c r="F53" i="1"/>
  <c r="K179" i="1"/>
  <c r="O179" i="1"/>
  <c r="I179" i="1"/>
  <c r="M179" i="1"/>
  <c r="E179" i="1"/>
  <c r="E442" i="1" s="1"/>
  <c r="E444" i="1" s="1"/>
  <c r="E446" i="1" s="1"/>
  <c r="O266" i="1"/>
  <c r="K396" i="1"/>
  <c r="O397" i="1"/>
  <c r="J221" i="1"/>
  <c r="N221" i="1"/>
  <c r="I221" i="1"/>
  <c r="K221" i="1"/>
  <c r="M221" i="1"/>
  <c r="O221" i="1"/>
  <c r="H441" i="1"/>
  <c r="H443" i="1" s="1"/>
  <c r="H445" i="1" s="1"/>
  <c r="J132" i="1"/>
  <c r="L132" i="1"/>
  <c r="N132" i="1"/>
  <c r="P132" i="1"/>
  <c r="E178" i="1"/>
  <c r="E441" i="1" s="1"/>
  <c r="E443" i="1" s="1"/>
  <c r="E445" i="1" s="1"/>
  <c r="G178" i="1"/>
  <c r="G441" i="1" s="1"/>
  <c r="G443" i="1" s="1"/>
  <c r="G445" i="1" s="1"/>
  <c r="I178" i="1"/>
  <c r="K178" i="1"/>
  <c r="M178" i="1"/>
  <c r="O178" i="1"/>
  <c r="J309" i="1"/>
  <c r="L309" i="1"/>
  <c r="N309" i="1"/>
  <c r="P309" i="1"/>
  <c r="I396" i="1"/>
  <c r="M396" i="1"/>
  <c r="O396" i="1"/>
  <c r="I397" i="1"/>
  <c r="K397" i="1"/>
  <c r="F441" i="1" l="1"/>
  <c r="F443" i="1" s="1"/>
  <c r="F445" i="1" s="1"/>
</calcChain>
</file>

<file path=xl/sharedStrings.xml><?xml version="1.0" encoding="utf-8"?>
<sst xmlns="http://schemas.openxmlformats.org/spreadsheetml/2006/main" count="1189" uniqueCount="259">
  <si>
    <t>"Утверждаю"</t>
  </si>
  <si>
    <t xml:space="preserve">  </t>
  </si>
  <si>
    <t xml:space="preserve">                                                            дошкольные образовательные учреждения с 12 часовым пребыванием                                                                                  </t>
  </si>
  <si>
    <t>Прием пищи</t>
  </si>
  <si>
    <t>Наименование блюда</t>
  </si>
  <si>
    <t>Выход</t>
  </si>
  <si>
    <t>Пищевые вещества</t>
  </si>
  <si>
    <t>Энергетическая ценность (ккал)</t>
  </si>
  <si>
    <t>Витамины, мг</t>
  </si>
  <si>
    <t>Минеральные вещества, мг</t>
  </si>
  <si>
    <t>№ рецептуры</t>
  </si>
  <si>
    <t>Б</t>
  </si>
  <si>
    <t>Ж</t>
  </si>
  <si>
    <t>У</t>
  </si>
  <si>
    <t>В1</t>
  </si>
  <si>
    <t>В2</t>
  </si>
  <si>
    <t>РР</t>
  </si>
  <si>
    <t>С</t>
  </si>
  <si>
    <t>Са</t>
  </si>
  <si>
    <t>Мg</t>
  </si>
  <si>
    <t>Р</t>
  </si>
  <si>
    <t>Fе</t>
  </si>
  <si>
    <t>Неделя 1</t>
  </si>
  <si>
    <t>1 день</t>
  </si>
  <si>
    <t>Завтрак:</t>
  </si>
  <si>
    <t>№ 209   М.П.Могильный 2005</t>
  </si>
  <si>
    <t>Я</t>
  </si>
  <si>
    <t>Макаронные изделия, отварные с овощами</t>
  </si>
  <si>
    <t>№ 433     А.Я.Перевалов 2012</t>
  </si>
  <si>
    <t xml:space="preserve"> </t>
  </si>
  <si>
    <t>25/7</t>
  </si>
  <si>
    <t>№ 1       М.П.Могильный 2005</t>
  </si>
  <si>
    <t>25/5</t>
  </si>
  <si>
    <t>Чай с сахаром</t>
  </si>
  <si>
    <t>200/11</t>
  </si>
  <si>
    <t>№ 392   М.П.Могильный 2012</t>
  </si>
  <si>
    <t>180/10</t>
  </si>
  <si>
    <t>Итого: сад</t>
  </si>
  <si>
    <t>Итого: ясли</t>
  </si>
  <si>
    <t>2-завтрак:</t>
  </si>
  <si>
    <t>Плоды свежие или сок фруктовый</t>
  </si>
  <si>
    <t>№ 338   М.П.Могильный 2005</t>
  </si>
  <si>
    <t>№ 389   М.П.Могильный 2005</t>
  </si>
  <si>
    <t>Обед</t>
  </si>
  <si>
    <t>Компот из свежих плодов</t>
  </si>
  <si>
    <t>№ 521   М.П.Могильный 2012</t>
  </si>
  <si>
    <t xml:space="preserve">Хлеб пшеничный </t>
  </si>
  <si>
    <t>№ 122     А.Я.Перевалов 2012</t>
  </si>
  <si>
    <t>Хлеб ржаной</t>
  </si>
  <si>
    <t>№ 123     А.Я.Перевалов 2012</t>
  </si>
  <si>
    <t>Полдник</t>
  </si>
  <si>
    <t>Каша жидкая молочная из рисовой крупы</t>
  </si>
  <si>
    <t>№ 182   М.П.Могильный 2005</t>
  </si>
  <si>
    <t>№ 555     А.Я.Перевалов 2012 г.</t>
  </si>
  <si>
    <t>№ 397     М.П.Могильный 2012</t>
  </si>
  <si>
    <t>Всего за день: сад</t>
  </si>
  <si>
    <t>Всего за день: ясли</t>
  </si>
  <si>
    <t>2 день</t>
  </si>
  <si>
    <t>Завтрак</t>
  </si>
  <si>
    <t>Каша жидкая молочная ячневая</t>
  </si>
  <si>
    <t>№ 182     М.П.Могильный 2005</t>
  </si>
  <si>
    <t>20/15</t>
  </si>
  <si>
    <t>№ 3       М.П.Могильный 2005</t>
  </si>
  <si>
    <t>15/10</t>
  </si>
  <si>
    <t>№ 395     М.П.Могильный 2012</t>
  </si>
  <si>
    <t>Суп картофельный с макаронными изделиями</t>
  </si>
  <si>
    <t>№ 103   М.П.Могильный 2005</t>
  </si>
  <si>
    <t>Голубцы ленивые</t>
  </si>
  <si>
    <t>№ 298   М.П.Могильный 2012</t>
  </si>
  <si>
    <t>Компот из смеси сухофруктов</t>
  </si>
  <si>
    <t>№ 522     А.Я.Перевалов 2012</t>
  </si>
  <si>
    <t>Соус молочный сладкий</t>
  </si>
  <si>
    <t>№ 327  М.П.Могильный 2005</t>
  </si>
  <si>
    <t>№ 602, 603, 604 А.Я.Перевалов 2012</t>
  </si>
  <si>
    <t>№ 386   М.П.Могильный 2005</t>
  </si>
  <si>
    <t>3 день</t>
  </si>
  <si>
    <t>№ 121   М.П.Могильный 2005</t>
  </si>
  <si>
    <t>Бутерброд с повидлом</t>
  </si>
  <si>
    <t>№ 2       М.П.Могильный 2005</t>
  </si>
  <si>
    <t>№ 394     М.П.Могильный 2012</t>
  </si>
  <si>
    <t>2- завтрак</t>
  </si>
  <si>
    <t>Молоко кипяченое</t>
  </si>
  <si>
    <t>№ 385   М.П.Могильный 2005</t>
  </si>
  <si>
    <t>№ 101   М.П.Могильный 2005</t>
  </si>
  <si>
    <t>Плов из птицы</t>
  </si>
  <si>
    <t>№ 304  М.П.Могильный 2012</t>
  </si>
  <si>
    <t>Запеканка со свежими плодами</t>
  </si>
  <si>
    <t>№ 190   М.П.Могильный 2005</t>
  </si>
  <si>
    <t>Запеканка со свежими плодами с соусом молочным</t>
  </si>
  <si>
    <t>№ 557     А.Я.Перевалов 2012</t>
  </si>
  <si>
    <t>Чай с лимоном</t>
  </si>
  <si>
    <t>200/11/8</t>
  </si>
  <si>
    <t>№ 393     М.П.Могильный 2012</t>
  </si>
  <si>
    <t>150/7/4</t>
  </si>
  <si>
    <t>4 день</t>
  </si>
  <si>
    <t>Каша жидкая молочная из  пшеничной крупы</t>
  </si>
  <si>
    <t>№ 279     А.Я.Перевалов 2012</t>
  </si>
  <si>
    <t>20/7</t>
  </si>
  <si>
    <t>15/5</t>
  </si>
  <si>
    <t>№ 55     М.П.Могильный 2012</t>
  </si>
  <si>
    <t xml:space="preserve">Суп картофельный с бобовыми </t>
  </si>
  <si>
    <t>№ 102   М.П.Могильный 2005</t>
  </si>
  <si>
    <t>Гренки из пшеничного хлеба</t>
  </si>
  <si>
    <t>№ 115   М.П.Могильный 2012</t>
  </si>
  <si>
    <t>Тефтели рыбные</t>
  </si>
  <si>
    <t>№ 239  М.П.Могильный 2005</t>
  </si>
  <si>
    <t>Соус сметанный с томатом</t>
  </si>
  <si>
    <t>№ 331   М.П.Могильный 2005</t>
  </si>
  <si>
    <t xml:space="preserve"> № 302  М.П.Могильный 2005</t>
  </si>
  <si>
    <t>Рагу из овощей</t>
  </si>
  <si>
    <t>№ 137   М.П.Могильный 2012</t>
  </si>
  <si>
    <t>Шанежка наливная</t>
  </si>
  <si>
    <t>№ 564     А.Я.Перевалов 2012</t>
  </si>
  <si>
    <t>№ 392     М.П.Могильный 2012</t>
  </si>
  <si>
    <t>150/7</t>
  </si>
  <si>
    <t>5 день</t>
  </si>
  <si>
    <t>Суп молочный с крупой рисовой</t>
  </si>
  <si>
    <t>№ 393    М.П.Могильный 2012</t>
  </si>
  <si>
    <t>180/10/7</t>
  </si>
  <si>
    <t xml:space="preserve">Икра свекольная </t>
  </si>
  <si>
    <t>№ 75     М.П.Могильный 2005</t>
  </si>
  <si>
    <t>Борщ с капустой и картофелем</t>
  </si>
  <si>
    <t>№ 57     М.П.Могильный 2012</t>
  </si>
  <si>
    <t>Пампушки с чесноком</t>
  </si>
  <si>
    <t>№ 184         А.И.Здобнов 2005</t>
  </si>
  <si>
    <t xml:space="preserve"> № 312/125 М.П.Могильный 2005</t>
  </si>
  <si>
    <t>№ 212  М.П.Могильный 2012</t>
  </si>
  <si>
    <t>Неделя 2</t>
  </si>
  <si>
    <t>6 День</t>
  </si>
  <si>
    <t>Суп картофельный с клецками</t>
  </si>
  <si>
    <t>№ 108   М.П.Могильный 2005</t>
  </si>
  <si>
    <t>Жаркое из кур (вариант 2)</t>
  </si>
  <si>
    <t>№ 10.22        Цитадель-трейд 2005</t>
  </si>
  <si>
    <t>№ 395    М.П.Могильный 2012</t>
  </si>
  <si>
    <t>7 день</t>
  </si>
  <si>
    <t>Суп  молочный с крупой ячневой</t>
  </si>
  <si>
    <t>Тефтели 2-ой вариант</t>
  </si>
  <si>
    <t>№ 279   М.П.Могильный 2005</t>
  </si>
  <si>
    <t>Макаронные изделия отварные</t>
  </si>
  <si>
    <t>№ 203   М.П.Могильный 2005</t>
  </si>
  <si>
    <t>№ 223   М.П.Могильный 2005</t>
  </si>
  <si>
    <t>8 день</t>
  </si>
  <si>
    <t>Суп-лапша домашняя</t>
  </si>
  <si>
    <t>№ 218         А.И.Здобнов 2005</t>
  </si>
  <si>
    <t>Котлета рубленная из бройлер-цыплят</t>
  </si>
  <si>
    <t>№ 295   М.П.Могильный 2005</t>
  </si>
  <si>
    <t>Капуста тушеная</t>
  </si>
  <si>
    <t>№ 321   М.П.Могильный 2005</t>
  </si>
  <si>
    <t>Пудинг рисовый, манный, пшенный</t>
  </si>
  <si>
    <t>9 день</t>
  </si>
  <si>
    <t>Суп молочный с макаронными изделиями</t>
  </si>
  <si>
    <t>№ 120   М.П.Могильный 2005</t>
  </si>
  <si>
    <t>Овощи</t>
  </si>
  <si>
    <t>Свекольник</t>
  </si>
  <si>
    <t>№ 145     А.Я.Перевалов 2012</t>
  </si>
  <si>
    <t>Котлеты или биточки рыбные</t>
  </si>
  <si>
    <t>№ 234   М.П.Могильный 2005</t>
  </si>
  <si>
    <t xml:space="preserve">Соус сметанный  </t>
  </si>
  <si>
    <t>№ 330   М.П.Могильный 2005</t>
  </si>
  <si>
    <t xml:space="preserve">Омлет натуральный </t>
  </si>
  <si>
    <t>80/5</t>
  </si>
  <si>
    <t>№ 210   М.П.Могильный 2005</t>
  </si>
  <si>
    <t>60/3</t>
  </si>
  <si>
    <t>10 день</t>
  </si>
  <si>
    <t xml:space="preserve">Каша жидкая молочная из манной крупы </t>
  </si>
  <si>
    <t>№ 181   М.П.Могильный 2005</t>
  </si>
  <si>
    <t xml:space="preserve">Борщ Ставропольский </t>
  </si>
  <si>
    <t>№ 57  Сборник Ставр.фирм.блюд</t>
  </si>
  <si>
    <t>Гребешок из дрожжевого теста</t>
  </si>
  <si>
    <t>№ 587     А.Я.Перевалов 2012</t>
  </si>
  <si>
    <t xml:space="preserve">Итого за весь  период: </t>
  </si>
  <si>
    <t>Итого за весь период: ясли</t>
  </si>
  <si>
    <t xml:space="preserve">Среднее значение за весь период </t>
  </si>
  <si>
    <t>% выполнения от калорийности</t>
  </si>
  <si>
    <t>Сборник рецептур блюд и кулинарных изделий для питания детей в дошкольных оганизациях Дели принт Москва 2012 г. М.П.Могильный</t>
  </si>
  <si>
    <t>Сбоник рецепту блюд и кулинарных изделий для питания школьников Дели принт Москва 2005 г. М.П.Могильный</t>
  </si>
  <si>
    <t>Сбоник рецептур блюд и кулинарных изделий для ДОО и дет. оздоровительных учреждений Пермь 2012 г. А.Я.Перевалов</t>
  </si>
  <si>
    <t>Сбоник рецептур блюд и кулинарных изделий. Москва "Лада" 2005 г. А.И.Здобнов</t>
  </si>
  <si>
    <t>Сборник ставропольских фирменных блюд</t>
  </si>
  <si>
    <t xml:space="preserve">Технолог МКУ  "Ресурсный центр"                       </t>
  </si>
  <si>
    <t>Пюре картофельное</t>
  </si>
  <si>
    <t>Вареники ленивые</t>
  </si>
  <si>
    <t>№ 217/218  М.П.Могильный 2005</t>
  </si>
  <si>
    <t xml:space="preserve">Суп  молочный с овсяными хлопьями </t>
  </si>
  <si>
    <t>180/4,5</t>
  </si>
  <si>
    <t>№ 280         А.Я.Перевалов 2012</t>
  </si>
  <si>
    <t>150/3,75</t>
  </si>
  <si>
    <t>Икра морковная</t>
  </si>
  <si>
    <t>Крендель сахарный</t>
  </si>
  <si>
    <t>№ 569     А.Я.Перевалов 2012</t>
  </si>
  <si>
    <t>Рыба, запеченная с картофелем по-русски</t>
  </si>
  <si>
    <t>70/130</t>
  </si>
  <si>
    <t>50/110</t>
  </si>
  <si>
    <t>№ 98     М.П.Могильный 2005</t>
  </si>
  <si>
    <t>Каша жидкая молочная из  пшенной крупы</t>
  </si>
  <si>
    <t>№ 53     М.П.Могильный 2012</t>
  </si>
  <si>
    <t>Плоды свежие (1шт.) или сок фруктовый</t>
  </si>
  <si>
    <t>Плоды свежие (1 шт.) или сок фруктовый</t>
  </si>
  <si>
    <t>№ 271  М.П.Могильный 2005</t>
  </si>
  <si>
    <t>№ 406    М.П.Могильный 2005</t>
  </si>
  <si>
    <t>Пирожок печеный из дрожжевого теста                                        с картофелем и луком</t>
  </si>
  <si>
    <t>Пирожок печеный из дрожжевого теста  с  капустой</t>
  </si>
  <si>
    <t>Яйцо вареное (1 шт.)</t>
  </si>
  <si>
    <t>1/100</t>
  </si>
  <si>
    <t>1/40</t>
  </si>
  <si>
    <t>Кефир 2,5% жирн. или ряженка 2,5% жирн.</t>
  </si>
  <si>
    <t>2024 года</t>
  </si>
  <si>
    <t>Овощи отварные  с маслом</t>
  </si>
  <si>
    <t>№ 700   А.И. Здобнов 2005</t>
  </si>
  <si>
    <t>Суп крестьянский с крупой пшеничной</t>
  </si>
  <si>
    <t>Суп картофельный с крупой гречневой</t>
  </si>
  <si>
    <t>Икра овощная</t>
  </si>
  <si>
    <t>№ 700    А.И. Здобнов 2005</t>
  </si>
  <si>
    <t>Суп картофельный с крупой пшеничной</t>
  </si>
  <si>
    <t>Паршина И.Ю.</t>
  </si>
  <si>
    <t>Заведующий МДОУ "Детский сад  № 41</t>
  </si>
  <si>
    <t xml:space="preserve"> «Золотой ключик» г. Георгиевска"</t>
  </si>
  <si>
    <t>№ 383    М.П.Могильный 2012</t>
  </si>
  <si>
    <t>____________________    Мицкевич В.А.</t>
  </si>
  <si>
    <t>1/200</t>
  </si>
  <si>
    <t>20/15/5</t>
  </si>
  <si>
    <t>№ 521    М.П.Могильный 2012</t>
  </si>
  <si>
    <t>Кисель  из повидла</t>
  </si>
  <si>
    <t>№ 383   М.П.Могильный 2012</t>
  </si>
  <si>
    <t>октября</t>
  </si>
  <si>
    <t>Двухнедельное ( 10-дневное) меню на осенне-зимний период для детей, посещающих</t>
  </si>
  <si>
    <t>Бутерброд с сыром "Российским" полутвердым (порциями) 50% жирн.</t>
  </si>
  <si>
    <t>№ 70     М.П.Могильный 2005</t>
  </si>
  <si>
    <t>№ 351    А.Я.Перевалов 2012</t>
  </si>
  <si>
    <t>Кондитерские изделия (пром.)(печенье)</t>
  </si>
  <si>
    <t>Сельдь с картофелем и  маслом</t>
  </si>
  <si>
    <t>50/130/10</t>
  </si>
  <si>
    <t>50/110/10</t>
  </si>
  <si>
    <t>№ 363     А.Я.Перевалов 2012</t>
  </si>
  <si>
    <t>Овощи отварные  с маслом (морковь)</t>
  </si>
  <si>
    <t>Ватрушка с творогом 5%</t>
  </si>
  <si>
    <t>Какао с молоком 2,5% жирн.    (1 вариант)</t>
  </si>
  <si>
    <t>Кофейный напиток с молоком 2,5% жирн. (1вариант)</t>
  </si>
  <si>
    <t>Чай с молоком 2,5% жирн</t>
  </si>
  <si>
    <t>Молоко кипяченое 2,5% жирн</t>
  </si>
  <si>
    <t>Компот из свежих плодов (яблоки)</t>
  </si>
  <si>
    <t>Какао с молоком   2,5% жирн (1 вариант)</t>
  </si>
  <si>
    <t>130/4,5</t>
  </si>
  <si>
    <t>110/4</t>
  </si>
  <si>
    <t>Лапшевник с творогом 5% жирн</t>
  </si>
  <si>
    <t>Овощи натуральные соленые (огурцы, томаты)</t>
  </si>
  <si>
    <t>Кофейный напиток с молоком 2,5%  жирн(1вариант)</t>
  </si>
  <si>
    <t>Какао с молоком     2,5% жирн (1 вариант)</t>
  </si>
  <si>
    <t>Запеканка из творога 5% жирн</t>
  </si>
  <si>
    <r>
      <rPr>
        <sz val="12"/>
        <color rgb="FF000000"/>
        <rFont val="Times New Roman"/>
        <family val="1"/>
        <charset val="204"/>
      </rPr>
      <t>Кофейный напиток с молоком 2,5 % жирн (1вар</t>
    </r>
    <r>
      <rPr>
        <sz val="14"/>
        <color rgb="FF000000"/>
        <rFont val="Times New Roman"/>
        <family val="1"/>
        <charset val="204"/>
      </rPr>
      <t>иант)</t>
    </r>
  </si>
  <si>
    <t>Булочка «Ладушка» йодированная из муки в/с с маслом сливочным "Крестьянским" 72,5 % жирн.</t>
  </si>
  <si>
    <t>Котлета домашняя (с маслом сливочным "Крестьянским"  72,5 % жирн)</t>
  </si>
  <si>
    <t>Хлеб пшеничный с маслом сливочным "Крестьянским"  72,5 % жирн. (порциями)</t>
  </si>
  <si>
    <t>Хлеб пшеничный с маслом сливочным "Крестьянским"  72,5 % жирн.(порциями)</t>
  </si>
  <si>
    <t>Булочка «Ладушка» йодированная из муки в/с с маслом сливочным"Крестьянским" 72,5 % жирн.</t>
  </si>
  <si>
    <t>Хлеб пшеничный  с маслом сливочным"Крестьянским" 72,5 % жирн. (порциями)</t>
  </si>
  <si>
    <t xml:space="preserve">Овощи натуральные соленые        </t>
  </si>
  <si>
    <t>Каша рассыпчатая пшеничная (с маслом сливочным "Крестьянским"72,5% жирн)</t>
  </si>
  <si>
    <t>Каша рассыпчатая ячневая (с маслом сливочным "Крестьянским"72,5% жирн)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</si>
</sst>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12762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wrapText="1"/>
    </xf>
    <xf numFmtId="0" fontId="2" fillId="2" borderId="0" xfId="1" applyFont="1" applyFill="1" applyAlignment="1">
      <alignment wrapText="1"/>
    </xf>
    <xf numFmtId="0" fontId="3" fillId="0" borderId="0" xfId="1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wrapText="1"/>
    </xf>
    <xf numFmtId="2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 shrinkToFit="1"/>
    </xf>
    <xf numFmtId="2" fontId="2" fillId="0" borderId="0" xfId="0" applyNumberFormat="1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2" fontId="7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7" fillId="0" borderId="1" xfId="1" applyFont="1" applyBorder="1" applyAlignment="1">
      <alignment horizontal="center" wrapText="1" shrinkToFit="1"/>
    </xf>
    <xf numFmtId="0" fontId="7" fillId="0" borderId="1" xfId="1" applyFont="1" applyBorder="1" applyAlignment="1">
      <alignment horizontal="center" shrinkToFit="1"/>
    </xf>
    <xf numFmtId="2" fontId="7" fillId="0" borderId="1" xfId="1" applyNumberFormat="1" applyFont="1" applyBorder="1" applyAlignment="1">
      <alignment horizontal="center" shrinkToFit="1"/>
    </xf>
    <xf numFmtId="0" fontId="7" fillId="0" borderId="4" xfId="0" applyFont="1" applyBorder="1" applyAlignment="1">
      <alignment horizontal="center" wrapText="1"/>
    </xf>
    <xf numFmtId="2" fontId="7" fillId="0" borderId="4" xfId="0" applyNumberFormat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7" fillId="0" borderId="1" xfId="0" applyNumberFormat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5" fillId="0" borderId="1" xfId="1" applyFont="1" applyBorder="1" applyAlignment="1">
      <alignment horizontal="center" wrapText="1"/>
    </xf>
    <xf numFmtId="0" fontId="11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9"/>
  <sheetViews>
    <sheetView tabSelected="1" view="pageBreakPreview" topLeftCell="A319" zoomScale="75" zoomScaleNormal="75" zoomScalePageLayoutView="75" workbookViewId="0">
      <selection activeCell="J159" sqref="J159"/>
    </sheetView>
  </sheetViews>
  <sheetFormatPr defaultColWidth="9.28515625" defaultRowHeight="12.75" x14ac:dyDescent="0.2"/>
  <cols>
    <col min="1" max="1" width="15.42578125" customWidth="1"/>
    <col min="2" max="2" width="33.7109375" customWidth="1"/>
    <col min="3" max="3" width="4.5703125" customWidth="1"/>
    <col min="4" max="4" width="12.7109375" customWidth="1"/>
    <col min="5" max="6" width="11.5703125" customWidth="1"/>
    <col min="7" max="7" width="11.85546875" customWidth="1"/>
    <col min="8" max="8" width="12.28515625" customWidth="1"/>
    <col min="9" max="9" width="9.42578125" customWidth="1"/>
    <col min="10" max="12" width="10.140625" customWidth="1"/>
    <col min="13" max="13" width="10.28515625" customWidth="1"/>
    <col min="14" max="15" width="10.140625" customWidth="1"/>
    <col min="16" max="16" width="10.42578125" customWidth="1"/>
    <col min="17" max="17" width="26.42578125" customWidth="1"/>
  </cols>
  <sheetData>
    <row r="1" spans="1:22" ht="18.75" customHeight="1" x14ac:dyDescent="0.3">
      <c r="A1" s="1"/>
      <c r="B1" s="1"/>
      <c r="C1" s="1"/>
      <c r="D1" s="1"/>
      <c r="E1" s="1"/>
      <c r="F1" s="1"/>
      <c r="I1" s="2"/>
      <c r="J1" s="2"/>
      <c r="K1" s="2"/>
      <c r="L1" s="2"/>
      <c r="M1" s="2"/>
      <c r="N1" s="114" t="s">
        <v>0</v>
      </c>
      <c r="O1" s="114"/>
      <c r="P1" s="114"/>
      <c r="Q1" s="2"/>
      <c r="R1" s="1"/>
      <c r="S1" s="3"/>
      <c r="T1" s="4"/>
      <c r="U1" s="4"/>
    </row>
    <row r="2" spans="1:22" ht="18.75" customHeight="1" x14ac:dyDescent="0.3">
      <c r="A2" s="1"/>
      <c r="B2" s="1"/>
      <c r="C2" s="1"/>
      <c r="D2" s="1"/>
      <c r="E2" s="1"/>
      <c r="F2" s="3"/>
      <c r="I2" s="2"/>
      <c r="J2" s="2"/>
      <c r="K2" s="2"/>
      <c r="L2" s="2"/>
      <c r="M2" s="2"/>
      <c r="N2" s="114" t="s">
        <v>215</v>
      </c>
      <c r="O2" s="114"/>
      <c r="P2" s="114"/>
      <c r="Q2" s="114"/>
      <c r="R2" s="1"/>
      <c r="S2" s="3"/>
      <c r="T2" s="4"/>
      <c r="U2" s="4"/>
    </row>
    <row r="3" spans="1:22" ht="18.75" customHeight="1" x14ac:dyDescent="0.3">
      <c r="A3" s="1"/>
      <c r="B3" s="1"/>
      <c r="C3" s="1"/>
      <c r="D3" s="1"/>
      <c r="E3" s="1"/>
      <c r="F3" s="3"/>
      <c r="I3" s="2"/>
      <c r="J3" s="2"/>
      <c r="K3" s="2"/>
      <c r="L3" s="2"/>
      <c r="M3" s="2"/>
      <c r="N3" s="114" t="s">
        <v>216</v>
      </c>
      <c r="O3" s="114"/>
      <c r="P3" s="114"/>
      <c r="Q3" s="114"/>
      <c r="R3" s="1"/>
      <c r="S3" s="3" t="s">
        <v>1</v>
      </c>
      <c r="T3" s="4"/>
      <c r="U3" s="4"/>
    </row>
    <row r="4" spans="1:22" ht="18.75" customHeight="1" x14ac:dyDescent="0.3">
      <c r="A4" s="1"/>
      <c r="B4" s="1"/>
      <c r="C4" s="1"/>
      <c r="D4" s="1"/>
      <c r="E4" s="1"/>
      <c r="F4" s="3"/>
      <c r="I4" s="2"/>
      <c r="J4" s="2"/>
      <c r="K4" s="2"/>
      <c r="L4" s="2"/>
      <c r="M4" s="2"/>
      <c r="N4" s="115"/>
      <c r="O4" s="115"/>
      <c r="P4" s="115"/>
      <c r="Q4" s="2"/>
      <c r="R4" s="1"/>
      <c r="S4" s="3"/>
      <c r="T4" s="4"/>
      <c r="U4" s="4"/>
    </row>
    <row r="5" spans="1:22" ht="18.75" customHeight="1" x14ac:dyDescent="0.3">
      <c r="A5" s="1"/>
      <c r="B5" s="1"/>
      <c r="C5" s="1"/>
      <c r="D5" s="1"/>
      <c r="E5" s="1"/>
      <c r="F5" s="1"/>
      <c r="G5" s="1"/>
      <c r="I5" s="5"/>
      <c r="J5" s="5"/>
      <c r="K5" s="5"/>
      <c r="L5" s="5"/>
      <c r="M5" s="5"/>
      <c r="N5" s="115" t="s">
        <v>218</v>
      </c>
      <c r="O5" s="115"/>
      <c r="P5" s="115"/>
      <c r="Q5" s="115"/>
      <c r="R5" s="1"/>
      <c r="S5" s="1"/>
      <c r="T5" s="4"/>
      <c r="U5" s="4"/>
    </row>
    <row r="6" spans="1:22" ht="17.45" customHeight="1" x14ac:dyDescent="0.3">
      <c r="A6" s="6"/>
      <c r="B6" s="6"/>
      <c r="C6" s="6"/>
      <c r="D6" s="6"/>
      <c r="E6" s="6"/>
      <c r="F6" s="6"/>
      <c r="I6" s="2"/>
      <c r="J6" s="2"/>
      <c r="K6" s="2"/>
      <c r="L6" s="2"/>
      <c r="M6" s="2"/>
      <c r="N6" s="2"/>
      <c r="O6" s="60">
        <v>1</v>
      </c>
      <c r="P6" s="59" t="s">
        <v>224</v>
      </c>
      <c r="Q6" s="2" t="s">
        <v>206</v>
      </c>
      <c r="R6" s="6"/>
      <c r="S6" s="6"/>
      <c r="T6" s="4"/>
      <c r="U6" s="4"/>
    </row>
    <row r="7" spans="1:22" ht="18.75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2" ht="20.45" customHeight="1" x14ac:dyDescent="0.3">
      <c r="A8" s="62" t="s">
        <v>225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7"/>
      <c r="S8" s="7"/>
      <c r="T8" s="7"/>
      <c r="U8" s="7"/>
    </row>
    <row r="9" spans="1:22" ht="18.600000000000001" customHeight="1" x14ac:dyDescent="0.3">
      <c r="A9" s="63" t="s">
        <v>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7"/>
      <c r="S9" s="7"/>
      <c r="T9" s="7"/>
      <c r="U9" s="7"/>
    </row>
    <row r="10" spans="1:22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</row>
    <row r="11" spans="1:22" ht="24.2" customHeight="1" x14ac:dyDescent="0.3">
      <c r="A11" s="64" t="s">
        <v>3</v>
      </c>
      <c r="B11" s="64" t="s">
        <v>4</v>
      </c>
      <c r="C11" s="64"/>
      <c r="D11" s="64" t="s">
        <v>5</v>
      </c>
      <c r="E11" s="64" t="s">
        <v>6</v>
      </c>
      <c r="F11" s="64"/>
      <c r="G11" s="64"/>
      <c r="H11" s="64" t="s">
        <v>7</v>
      </c>
      <c r="I11" s="64" t="s">
        <v>8</v>
      </c>
      <c r="J11" s="64"/>
      <c r="K11" s="64"/>
      <c r="L11" s="64"/>
      <c r="M11" s="64" t="s">
        <v>9</v>
      </c>
      <c r="N11" s="64"/>
      <c r="O11" s="64"/>
      <c r="P11" s="64"/>
      <c r="Q11" s="64" t="s">
        <v>10</v>
      </c>
      <c r="R11" s="4"/>
      <c r="S11" s="4"/>
      <c r="T11" s="4"/>
      <c r="U11" s="4"/>
    </row>
    <row r="12" spans="1:22" s="4" customFormat="1" ht="47.1" customHeight="1" x14ac:dyDescent="0.3">
      <c r="A12" s="64"/>
      <c r="B12" s="64"/>
      <c r="C12" s="64"/>
      <c r="D12" s="64"/>
      <c r="E12" s="9" t="s">
        <v>11</v>
      </c>
      <c r="F12" s="9" t="s">
        <v>12</v>
      </c>
      <c r="G12" s="9" t="s">
        <v>13</v>
      </c>
      <c r="H12" s="64"/>
      <c r="I12" s="31" t="s">
        <v>14</v>
      </c>
      <c r="J12" s="31" t="s">
        <v>15</v>
      </c>
      <c r="K12" s="31" t="s">
        <v>16</v>
      </c>
      <c r="L12" s="31" t="s">
        <v>17</v>
      </c>
      <c r="M12" s="31" t="s">
        <v>18</v>
      </c>
      <c r="N12" s="31" t="s">
        <v>19</v>
      </c>
      <c r="O12" s="31" t="s">
        <v>20</v>
      </c>
      <c r="P12" s="31" t="s">
        <v>21</v>
      </c>
      <c r="Q12" s="64"/>
      <c r="V12" s="11"/>
    </row>
    <row r="13" spans="1:22" s="4" customFormat="1" ht="21" customHeight="1" x14ac:dyDescent="0.35">
      <c r="A13" s="65" t="s">
        <v>22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</row>
    <row r="14" spans="1:22" s="4" customFormat="1" ht="20.45" customHeight="1" x14ac:dyDescent="0.35">
      <c r="A14" s="65" t="s">
        <v>23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</row>
    <row r="15" spans="1:22" ht="18.75" customHeight="1" x14ac:dyDescent="0.3">
      <c r="A15" s="64" t="s">
        <v>24</v>
      </c>
      <c r="B15" s="66" t="s">
        <v>51</v>
      </c>
      <c r="C15" s="19" t="s">
        <v>17</v>
      </c>
      <c r="D15" s="19">
        <v>180</v>
      </c>
      <c r="E15" s="14">
        <v>1.96</v>
      </c>
      <c r="F15" s="14">
        <v>4.58</v>
      </c>
      <c r="G15" s="14">
        <v>20.27</v>
      </c>
      <c r="H15" s="14">
        <v>130.69999999999999</v>
      </c>
      <c r="I15" s="14">
        <f t="shared" ref="I15:P15" si="0">I16*180/150</f>
        <v>8.9999999999999993E-3</v>
      </c>
      <c r="J15" s="14">
        <f t="shared" si="0"/>
        <v>2.76E-2</v>
      </c>
      <c r="K15" s="14">
        <f t="shared" si="0"/>
        <v>0.58799999999999997</v>
      </c>
      <c r="L15" s="14">
        <f t="shared" si="0"/>
        <v>0.13200000000000001</v>
      </c>
      <c r="M15" s="14">
        <f t="shared" si="0"/>
        <v>27</v>
      </c>
      <c r="N15" s="14">
        <f t="shared" si="0"/>
        <v>3.6</v>
      </c>
      <c r="O15" s="14">
        <f t="shared" si="0"/>
        <v>22.08</v>
      </c>
      <c r="P15" s="14">
        <f t="shared" si="0"/>
        <v>4.8000000000000001E-2</v>
      </c>
      <c r="Q15" s="67" t="s">
        <v>52</v>
      </c>
      <c r="R15" s="4"/>
      <c r="S15" s="4"/>
      <c r="T15" s="4"/>
      <c r="U15" s="4"/>
    </row>
    <row r="16" spans="1:22" ht="18.75" x14ac:dyDescent="0.3">
      <c r="A16" s="64"/>
      <c r="B16" s="66"/>
      <c r="C16" s="19" t="s">
        <v>26</v>
      </c>
      <c r="D16" s="19">
        <v>150</v>
      </c>
      <c r="E16" s="14">
        <v>1.64</v>
      </c>
      <c r="F16" s="14">
        <v>3.82</v>
      </c>
      <c r="G16" s="14">
        <v>16.899999999999999</v>
      </c>
      <c r="H16" s="14">
        <v>109</v>
      </c>
      <c r="I16" s="14">
        <v>7.4999999999999997E-3</v>
      </c>
      <c r="J16" s="14">
        <v>2.3E-2</v>
      </c>
      <c r="K16" s="14">
        <v>0.49</v>
      </c>
      <c r="L16" s="14">
        <v>0.11</v>
      </c>
      <c r="M16" s="14">
        <v>22.5</v>
      </c>
      <c r="N16" s="14">
        <v>3</v>
      </c>
      <c r="O16" s="14">
        <v>18.399999999999999</v>
      </c>
      <c r="P16" s="14">
        <v>0.04</v>
      </c>
      <c r="Q16" s="67"/>
      <c r="R16" s="4"/>
      <c r="S16" s="4"/>
      <c r="T16" s="4"/>
      <c r="U16" s="4"/>
    </row>
    <row r="17" spans="1:21" ht="18.75" customHeight="1" x14ac:dyDescent="0.3">
      <c r="A17" s="64"/>
      <c r="B17" s="68" t="s">
        <v>250</v>
      </c>
      <c r="C17" s="13" t="s">
        <v>17</v>
      </c>
      <c r="D17" s="13" t="s">
        <v>30</v>
      </c>
      <c r="E17" s="14">
        <v>1.66</v>
      </c>
      <c r="F17" s="14">
        <v>5.0999999999999996</v>
      </c>
      <c r="G17" s="14">
        <v>9.8699999999999992</v>
      </c>
      <c r="H17" s="14">
        <v>91.8</v>
      </c>
      <c r="I17" s="14">
        <v>0.04</v>
      </c>
      <c r="J17" s="14">
        <v>0.02</v>
      </c>
      <c r="K17" s="14">
        <v>0.39</v>
      </c>
      <c r="L17" s="14">
        <v>0</v>
      </c>
      <c r="M17" s="14">
        <v>6.28</v>
      </c>
      <c r="N17" s="14">
        <v>6.68</v>
      </c>
      <c r="O17" s="14">
        <v>23.28</v>
      </c>
      <c r="P17" s="14">
        <v>0.42</v>
      </c>
      <c r="Q17" s="67" t="s">
        <v>31</v>
      </c>
      <c r="R17" s="4"/>
      <c r="S17" s="4"/>
      <c r="T17" s="4"/>
      <c r="U17" s="4" t="s">
        <v>29</v>
      </c>
    </row>
    <row r="18" spans="1:21" ht="47.25" customHeight="1" x14ac:dyDescent="0.3">
      <c r="A18" s="64"/>
      <c r="B18" s="69"/>
      <c r="C18" s="13" t="s">
        <v>26</v>
      </c>
      <c r="D18" s="13" t="s">
        <v>32</v>
      </c>
      <c r="E18" s="14">
        <v>1.23</v>
      </c>
      <c r="F18" s="14">
        <v>3.78</v>
      </c>
      <c r="G18" s="14">
        <v>7.31</v>
      </c>
      <c r="H18" s="14">
        <v>68</v>
      </c>
      <c r="I18" s="14">
        <v>0.03</v>
      </c>
      <c r="J18" s="14">
        <v>0.02</v>
      </c>
      <c r="K18" s="14">
        <v>0.37</v>
      </c>
      <c r="L18" s="14">
        <v>0</v>
      </c>
      <c r="M18" s="14">
        <v>4.6500000000000004</v>
      </c>
      <c r="N18" s="14">
        <v>4.95</v>
      </c>
      <c r="O18" s="14">
        <v>21.83</v>
      </c>
      <c r="P18" s="14">
        <v>0.31</v>
      </c>
      <c r="Q18" s="67"/>
      <c r="R18" s="4"/>
      <c r="S18" s="4"/>
      <c r="T18" s="4"/>
      <c r="U18" s="4"/>
    </row>
    <row r="19" spans="1:21" ht="18.75" customHeight="1" x14ac:dyDescent="0.3">
      <c r="A19" s="64"/>
      <c r="B19" s="70" t="s">
        <v>33</v>
      </c>
      <c r="C19" s="19" t="s">
        <v>17</v>
      </c>
      <c r="D19" s="19" t="s">
        <v>34</v>
      </c>
      <c r="E19" s="14">
        <v>7.0000000000000007E-2</v>
      </c>
      <c r="F19" s="14">
        <v>2.1999999999999999E-2</v>
      </c>
      <c r="G19" s="14">
        <v>11.1</v>
      </c>
      <c r="H19" s="14">
        <v>44.4</v>
      </c>
      <c r="I19" s="14">
        <v>0</v>
      </c>
      <c r="J19" s="14">
        <v>0</v>
      </c>
      <c r="K19" s="14">
        <v>0.02</v>
      </c>
      <c r="L19" s="14">
        <v>3.3000000000000002E-2</v>
      </c>
      <c r="M19" s="14">
        <v>11.1</v>
      </c>
      <c r="N19" s="14">
        <v>1.4</v>
      </c>
      <c r="O19" s="14">
        <v>2.78</v>
      </c>
      <c r="P19" s="14">
        <v>0.31</v>
      </c>
      <c r="Q19" s="67" t="s">
        <v>35</v>
      </c>
      <c r="R19" s="4"/>
      <c r="S19" s="4"/>
      <c r="T19" s="4"/>
      <c r="U19" s="4"/>
    </row>
    <row r="20" spans="1:21" ht="18.75" x14ac:dyDescent="0.3">
      <c r="A20" s="64"/>
      <c r="B20" s="70"/>
      <c r="C20" s="19" t="s">
        <v>26</v>
      </c>
      <c r="D20" s="19" t="s">
        <v>36</v>
      </c>
      <c r="E20" s="14">
        <v>0.06</v>
      </c>
      <c r="F20" s="14">
        <v>0.02</v>
      </c>
      <c r="G20" s="14">
        <v>9.99</v>
      </c>
      <c r="H20" s="14">
        <v>40</v>
      </c>
      <c r="I20" s="14">
        <v>0</v>
      </c>
      <c r="J20" s="14">
        <v>0</v>
      </c>
      <c r="K20" s="14">
        <v>0.02</v>
      </c>
      <c r="L20" s="14">
        <v>0.03</v>
      </c>
      <c r="M20" s="14">
        <v>10</v>
      </c>
      <c r="N20" s="14">
        <v>1.3</v>
      </c>
      <c r="O20" s="14">
        <v>2.5</v>
      </c>
      <c r="P20" s="14">
        <v>0.28000000000000003</v>
      </c>
      <c r="Q20" s="67"/>
      <c r="R20" s="4"/>
      <c r="S20" s="4"/>
      <c r="T20" s="4"/>
      <c r="U20" s="4"/>
    </row>
    <row r="21" spans="1:21" ht="18.75" x14ac:dyDescent="0.3">
      <c r="A21" s="64"/>
      <c r="B21" s="20" t="s">
        <v>37</v>
      </c>
      <c r="C21" s="20" t="s">
        <v>17</v>
      </c>
      <c r="D21" s="20">
        <v>412</v>
      </c>
      <c r="E21" s="21">
        <f>E15+E17+E19</f>
        <v>3.69</v>
      </c>
      <c r="F21" s="21">
        <f t="shared" ref="F21:P21" si="1">F15+F17+F19</f>
        <v>9.702</v>
      </c>
      <c r="G21" s="21">
        <f t="shared" si="1"/>
        <v>41.24</v>
      </c>
      <c r="H21" s="21">
        <f t="shared" si="1"/>
        <v>266.89999999999998</v>
      </c>
      <c r="I21" s="21">
        <f t="shared" si="1"/>
        <v>4.9000000000000002E-2</v>
      </c>
      <c r="J21" s="21">
        <f t="shared" si="1"/>
        <v>4.7600000000000003E-2</v>
      </c>
      <c r="K21" s="21">
        <f t="shared" si="1"/>
        <v>0.998</v>
      </c>
      <c r="L21" s="21">
        <f t="shared" si="1"/>
        <v>0.16500000000000001</v>
      </c>
      <c r="M21" s="21">
        <f t="shared" si="1"/>
        <v>44.38</v>
      </c>
      <c r="N21" s="21">
        <f t="shared" si="1"/>
        <v>11.68</v>
      </c>
      <c r="O21" s="21">
        <f t="shared" si="1"/>
        <v>48.14</v>
      </c>
      <c r="P21" s="21">
        <f t="shared" si="1"/>
        <v>0.77800000000000002</v>
      </c>
      <c r="Q21" s="20"/>
      <c r="R21" s="4"/>
      <c r="S21" s="4"/>
      <c r="T21" s="4"/>
      <c r="U21" s="4"/>
    </row>
    <row r="22" spans="1:21" ht="18.75" x14ac:dyDescent="0.3">
      <c r="A22" s="64"/>
      <c r="B22" s="20" t="s">
        <v>38</v>
      </c>
      <c r="C22" s="20" t="s">
        <v>26</v>
      </c>
      <c r="D22" s="20">
        <v>360</v>
      </c>
      <c r="E22" s="21">
        <f>E16+E18+E20</f>
        <v>2.93</v>
      </c>
      <c r="F22" s="21">
        <f t="shared" ref="F22:P22" si="2">F16+F18+F20</f>
        <v>7.6199999999999992</v>
      </c>
      <c r="G22" s="21">
        <f t="shared" si="2"/>
        <v>34.199999999999996</v>
      </c>
      <c r="H22" s="21">
        <f t="shared" si="2"/>
        <v>217</v>
      </c>
      <c r="I22" s="21">
        <f t="shared" si="2"/>
        <v>3.7499999999999999E-2</v>
      </c>
      <c r="J22" s="21">
        <f t="shared" si="2"/>
        <v>4.2999999999999997E-2</v>
      </c>
      <c r="K22" s="21">
        <f t="shared" si="2"/>
        <v>0.88</v>
      </c>
      <c r="L22" s="21">
        <f t="shared" si="2"/>
        <v>0.14000000000000001</v>
      </c>
      <c r="M22" s="21">
        <f t="shared" si="2"/>
        <v>37.15</v>
      </c>
      <c r="N22" s="21">
        <f t="shared" si="2"/>
        <v>9.25</v>
      </c>
      <c r="O22" s="21">
        <f t="shared" si="2"/>
        <v>42.73</v>
      </c>
      <c r="P22" s="21">
        <f t="shared" si="2"/>
        <v>0.63</v>
      </c>
      <c r="Q22" s="20"/>
      <c r="R22" s="4"/>
      <c r="S22" s="4"/>
      <c r="T22" s="4"/>
      <c r="U22" s="4"/>
    </row>
    <row r="23" spans="1:21" ht="18.75" customHeight="1" x14ac:dyDescent="0.3">
      <c r="A23" s="64" t="s">
        <v>39</v>
      </c>
      <c r="B23" s="71" t="s">
        <v>196</v>
      </c>
      <c r="C23" s="22" t="s">
        <v>17</v>
      </c>
      <c r="D23" s="22" t="s">
        <v>203</v>
      </c>
      <c r="E23" s="23">
        <v>0.4</v>
      </c>
      <c r="F23" s="23">
        <v>0.4</v>
      </c>
      <c r="G23" s="23">
        <v>9.8000000000000007</v>
      </c>
      <c r="H23" s="23">
        <v>44</v>
      </c>
      <c r="I23" s="23">
        <v>0.03</v>
      </c>
      <c r="J23" s="23">
        <v>0.02</v>
      </c>
      <c r="K23" s="23">
        <v>0.3</v>
      </c>
      <c r="L23" s="23">
        <v>10</v>
      </c>
      <c r="M23" s="23">
        <v>16</v>
      </c>
      <c r="N23" s="23">
        <v>9</v>
      </c>
      <c r="O23" s="23">
        <v>11</v>
      </c>
      <c r="P23" s="23">
        <v>2.2000000000000002</v>
      </c>
      <c r="Q23" s="67" t="s">
        <v>41</v>
      </c>
      <c r="R23" s="4"/>
      <c r="S23" s="4"/>
      <c r="T23" s="4"/>
      <c r="U23" s="4"/>
    </row>
    <row r="24" spans="1:21" ht="18.75" x14ac:dyDescent="0.3">
      <c r="A24" s="64"/>
      <c r="B24" s="71"/>
      <c r="C24" s="22" t="s">
        <v>26</v>
      </c>
      <c r="D24" s="22" t="s">
        <v>203</v>
      </c>
      <c r="E24" s="23">
        <v>0.4</v>
      </c>
      <c r="F24" s="23">
        <v>0.4</v>
      </c>
      <c r="G24" s="23">
        <v>9.8000000000000007</v>
      </c>
      <c r="H24" s="23">
        <v>44</v>
      </c>
      <c r="I24" s="23">
        <v>0.03</v>
      </c>
      <c r="J24" s="23">
        <v>0.02</v>
      </c>
      <c r="K24" s="23">
        <v>0.3</v>
      </c>
      <c r="L24" s="23">
        <v>10</v>
      </c>
      <c r="M24" s="23">
        <v>16</v>
      </c>
      <c r="N24" s="23">
        <v>9</v>
      </c>
      <c r="O24" s="23">
        <v>11</v>
      </c>
      <c r="P24" s="23">
        <v>2.2000000000000002</v>
      </c>
      <c r="Q24" s="67"/>
      <c r="R24" s="4" t="s">
        <v>29</v>
      </c>
      <c r="S24" s="4"/>
      <c r="T24" s="4"/>
      <c r="U24" s="4"/>
    </row>
    <row r="25" spans="1:21" ht="18.95" customHeight="1" x14ac:dyDescent="0.3">
      <c r="A25" s="64"/>
      <c r="B25" s="71"/>
      <c r="C25" s="54" t="s">
        <v>17</v>
      </c>
      <c r="D25" s="55">
        <v>200</v>
      </c>
      <c r="E25" s="56">
        <v>1</v>
      </c>
      <c r="F25" s="14">
        <v>0</v>
      </c>
      <c r="G25" s="14">
        <v>20.2</v>
      </c>
      <c r="H25" s="14">
        <v>85.3</v>
      </c>
      <c r="I25" s="23">
        <v>0</v>
      </c>
      <c r="J25" s="23">
        <v>0</v>
      </c>
      <c r="K25" s="23">
        <v>0.11</v>
      </c>
      <c r="L25" s="23">
        <v>0</v>
      </c>
      <c r="M25" s="23">
        <v>17</v>
      </c>
      <c r="N25" s="23">
        <v>9</v>
      </c>
      <c r="O25" s="23">
        <v>12</v>
      </c>
      <c r="P25" s="23">
        <v>2</v>
      </c>
      <c r="Q25" s="67" t="s">
        <v>42</v>
      </c>
      <c r="R25" s="4"/>
      <c r="S25" s="4"/>
      <c r="T25" s="4"/>
      <c r="U25" s="4"/>
    </row>
    <row r="26" spans="1:21" ht="20.85" customHeight="1" x14ac:dyDescent="0.3">
      <c r="A26" s="64"/>
      <c r="B26" s="71"/>
      <c r="C26" s="22" t="s">
        <v>26</v>
      </c>
      <c r="D26" s="55" t="s">
        <v>219</v>
      </c>
      <c r="E26" s="56">
        <v>1</v>
      </c>
      <c r="F26" s="14">
        <v>0</v>
      </c>
      <c r="G26" s="14">
        <v>20.2</v>
      </c>
      <c r="H26" s="14">
        <v>85.3</v>
      </c>
      <c r="I26" s="23">
        <v>0</v>
      </c>
      <c r="J26" s="23">
        <v>0</v>
      </c>
      <c r="K26" s="23">
        <v>0.11</v>
      </c>
      <c r="L26" s="23">
        <v>0</v>
      </c>
      <c r="M26" s="23">
        <v>17</v>
      </c>
      <c r="N26" s="23">
        <v>9</v>
      </c>
      <c r="O26" s="23">
        <v>12</v>
      </c>
      <c r="P26" s="23">
        <v>2</v>
      </c>
      <c r="Q26" s="67"/>
      <c r="R26" s="4"/>
      <c r="S26" s="4"/>
      <c r="T26" s="4"/>
      <c r="U26" s="4"/>
    </row>
    <row r="27" spans="1:21" ht="20.85" customHeight="1" x14ac:dyDescent="0.3">
      <c r="A27" s="75" t="s">
        <v>43</v>
      </c>
      <c r="B27" s="71" t="s">
        <v>234</v>
      </c>
      <c r="C27" s="54" t="s">
        <v>17</v>
      </c>
      <c r="D27" s="22">
        <v>50</v>
      </c>
      <c r="E27" s="23">
        <v>0.72</v>
      </c>
      <c r="F27" s="14">
        <v>1.91</v>
      </c>
      <c r="G27" s="14">
        <v>1.97</v>
      </c>
      <c r="H27" s="14">
        <v>24.34</v>
      </c>
      <c r="I27" s="23">
        <v>0.02</v>
      </c>
      <c r="J27" s="23">
        <v>0.03</v>
      </c>
      <c r="K27" s="23">
        <v>0.22</v>
      </c>
      <c r="L27" s="23">
        <v>8.75</v>
      </c>
      <c r="M27" s="23">
        <v>18.5</v>
      </c>
      <c r="N27" s="23">
        <v>26.5</v>
      </c>
      <c r="O27" s="23">
        <v>13.95</v>
      </c>
      <c r="P27" s="23">
        <v>0.31</v>
      </c>
      <c r="Q27" s="66" t="s">
        <v>208</v>
      </c>
      <c r="R27" s="4"/>
      <c r="S27" s="4"/>
      <c r="T27" s="4"/>
      <c r="U27" s="4"/>
    </row>
    <row r="28" spans="1:21" ht="20.85" customHeight="1" x14ac:dyDescent="0.3">
      <c r="A28" s="76"/>
      <c r="B28" s="71"/>
      <c r="C28" s="54" t="s">
        <v>26</v>
      </c>
      <c r="D28" s="22">
        <v>30</v>
      </c>
      <c r="E28" s="23">
        <v>0.43</v>
      </c>
      <c r="F28" s="14">
        <v>1.1399999999999999</v>
      </c>
      <c r="G28" s="14">
        <v>1.18</v>
      </c>
      <c r="H28" s="14">
        <v>14.58</v>
      </c>
      <c r="I28" s="23">
        <v>0.01</v>
      </c>
      <c r="J28" s="23">
        <v>0.02</v>
      </c>
      <c r="K28" s="23">
        <v>0.13</v>
      </c>
      <c r="L28" s="23">
        <v>5.25</v>
      </c>
      <c r="M28" s="23">
        <v>11.15</v>
      </c>
      <c r="N28" s="23">
        <v>15.9</v>
      </c>
      <c r="O28" s="23">
        <v>8.3699999999999992</v>
      </c>
      <c r="P28" s="23">
        <v>0.18</v>
      </c>
      <c r="Q28" s="66"/>
      <c r="R28" s="4"/>
      <c r="S28" s="4"/>
      <c r="T28" s="4"/>
      <c r="U28" s="4"/>
    </row>
    <row r="29" spans="1:21" ht="20.85" customHeight="1" x14ac:dyDescent="0.3">
      <c r="A29" s="76"/>
      <c r="B29" s="72" t="s">
        <v>209</v>
      </c>
      <c r="C29" s="57" t="s">
        <v>17</v>
      </c>
      <c r="D29" s="57">
        <v>200</v>
      </c>
      <c r="E29" s="58">
        <v>1.63</v>
      </c>
      <c r="F29" s="58">
        <v>4.2</v>
      </c>
      <c r="G29" s="58">
        <v>9.09</v>
      </c>
      <c r="H29" s="58">
        <v>85.27</v>
      </c>
      <c r="I29" s="58">
        <v>0.09</v>
      </c>
      <c r="J29" s="58">
        <v>0.06</v>
      </c>
      <c r="K29" s="58">
        <v>1.1399999999999999</v>
      </c>
      <c r="L29" s="58">
        <v>6.08</v>
      </c>
      <c r="M29" s="58">
        <v>26.4</v>
      </c>
      <c r="N29" s="58">
        <v>26.4</v>
      </c>
      <c r="O29" s="58">
        <v>164</v>
      </c>
      <c r="P29" s="58">
        <v>1.36</v>
      </c>
      <c r="Q29" s="67" t="s">
        <v>193</v>
      </c>
      <c r="R29" s="4"/>
      <c r="S29" s="4"/>
      <c r="T29" s="4"/>
      <c r="U29" s="4"/>
    </row>
    <row r="30" spans="1:21" ht="20.85" customHeight="1" x14ac:dyDescent="0.3">
      <c r="A30" s="76"/>
      <c r="B30" s="73"/>
      <c r="C30" s="19" t="s">
        <v>26</v>
      </c>
      <c r="D30" s="19">
        <v>150</v>
      </c>
      <c r="E30" s="14">
        <v>1.22</v>
      </c>
      <c r="F30" s="14">
        <v>3.15</v>
      </c>
      <c r="G30" s="14">
        <v>6.82</v>
      </c>
      <c r="H30" s="14">
        <v>63.95</v>
      </c>
      <c r="I30" s="14">
        <v>7.0000000000000007E-2</v>
      </c>
      <c r="J30" s="14">
        <v>4.4999999999999998E-2</v>
      </c>
      <c r="K30" s="14">
        <v>0.9</v>
      </c>
      <c r="L30" s="14">
        <v>4.5599999999999996</v>
      </c>
      <c r="M30" s="14">
        <v>19.8</v>
      </c>
      <c r="N30" s="14">
        <v>19.8</v>
      </c>
      <c r="O30" s="14">
        <v>123</v>
      </c>
      <c r="P30" s="14">
        <v>1.02</v>
      </c>
      <c r="Q30" s="67"/>
      <c r="R30" s="4"/>
      <c r="S30" s="4"/>
      <c r="T30" s="4"/>
      <c r="U30" s="4"/>
    </row>
    <row r="31" spans="1:21" ht="21.75" customHeight="1" x14ac:dyDescent="0.3">
      <c r="A31" s="76"/>
      <c r="B31" s="66" t="s">
        <v>67</v>
      </c>
      <c r="C31" s="19" t="s">
        <v>17</v>
      </c>
      <c r="D31" s="19">
        <v>150</v>
      </c>
      <c r="E31" s="14">
        <v>10.61</v>
      </c>
      <c r="F31" s="14">
        <v>6.81</v>
      </c>
      <c r="G31" s="14">
        <v>15.04</v>
      </c>
      <c r="H31" s="14">
        <v>164</v>
      </c>
      <c r="I31" s="14">
        <v>0.4</v>
      </c>
      <c r="J31" s="14">
        <v>0.17</v>
      </c>
      <c r="K31" s="14">
        <v>1.7</v>
      </c>
      <c r="L31" s="14">
        <v>0</v>
      </c>
      <c r="M31" s="14">
        <v>17.399999999999999</v>
      </c>
      <c r="N31" s="14">
        <v>19</v>
      </c>
      <c r="O31" s="14">
        <v>79</v>
      </c>
      <c r="P31" s="14">
        <v>1.32</v>
      </c>
      <c r="Q31" s="67" t="s">
        <v>68</v>
      </c>
      <c r="R31" s="24"/>
      <c r="S31" s="25"/>
      <c r="T31" s="25"/>
      <c r="U31" s="4"/>
    </row>
    <row r="32" spans="1:21" ht="20.25" customHeight="1" x14ac:dyDescent="0.3">
      <c r="A32" s="76"/>
      <c r="B32" s="66"/>
      <c r="C32" s="19" t="s">
        <v>26</v>
      </c>
      <c r="D32" s="19">
        <v>130</v>
      </c>
      <c r="E32" s="14">
        <v>8.84</v>
      </c>
      <c r="F32" s="14">
        <v>5.68</v>
      </c>
      <c r="G32" s="14">
        <v>12.53</v>
      </c>
      <c r="H32" s="14">
        <v>136.66999999999999</v>
      </c>
      <c r="I32" s="14">
        <v>0.33</v>
      </c>
      <c r="J32" s="14">
        <v>0.14000000000000001</v>
      </c>
      <c r="K32" s="14">
        <v>1.46</v>
      </c>
      <c r="L32" s="14">
        <v>0</v>
      </c>
      <c r="M32" s="14">
        <v>15.11</v>
      </c>
      <c r="N32" s="14">
        <v>16.5</v>
      </c>
      <c r="O32" s="14">
        <v>68.5</v>
      </c>
      <c r="P32" s="14">
        <v>1.014</v>
      </c>
      <c r="Q32" s="67"/>
      <c r="R32" s="4"/>
      <c r="S32" s="4"/>
      <c r="T32" s="4"/>
      <c r="U32" s="4"/>
    </row>
    <row r="33" spans="1:21" ht="18.75" customHeight="1" x14ac:dyDescent="0.3">
      <c r="A33" s="76"/>
      <c r="B33" s="66" t="s">
        <v>44</v>
      </c>
      <c r="C33" s="19" t="s">
        <v>17</v>
      </c>
      <c r="D33" s="19">
        <v>180</v>
      </c>
      <c r="E33" s="14">
        <v>0.43</v>
      </c>
      <c r="F33" s="14">
        <v>0.25</v>
      </c>
      <c r="G33" s="14">
        <v>12.66</v>
      </c>
      <c r="H33" s="14">
        <v>54.61</v>
      </c>
      <c r="I33" s="14">
        <v>8.9999999999999993E-3</v>
      </c>
      <c r="J33" s="14">
        <v>8.9999999999999993E-3</v>
      </c>
      <c r="K33" s="14">
        <v>0</v>
      </c>
      <c r="L33" s="14">
        <v>2.34</v>
      </c>
      <c r="M33" s="14">
        <v>13.37</v>
      </c>
      <c r="N33" s="14">
        <v>3.24</v>
      </c>
      <c r="O33" s="14">
        <v>0</v>
      </c>
      <c r="P33" s="14">
        <v>0.4</v>
      </c>
      <c r="Q33" s="67" t="s">
        <v>45</v>
      </c>
      <c r="R33" s="4"/>
      <c r="S33" s="4"/>
      <c r="T33" s="4" t="s">
        <v>29</v>
      </c>
      <c r="U33" s="4"/>
    </row>
    <row r="34" spans="1:21" ht="18.75" x14ac:dyDescent="0.3">
      <c r="A34" s="76"/>
      <c r="B34" s="66"/>
      <c r="C34" s="19" t="s">
        <v>26</v>
      </c>
      <c r="D34" s="19">
        <v>150</v>
      </c>
      <c r="E34" s="14">
        <v>0.36</v>
      </c>
      <c r="F34" s="14">
        <v>0.21</v>
      </c>
      <c r="G34" s="14">
        <v>10.55</v>
      </c>
      <c r="H34" s="14">
        <v>45.51</v>
      </c>
      <c r="I34" s="14">
        <v>7.0000000000000001E-3</v>
      </c>
      <c r="J34" s="14">
        <v>7.0000000000000001E-3</v>
      </c>
      <c r="K34" s="14">
        <v>0</v>
      </c>
      <c r="L34" s="14">
        <v>1.9</v>
      </c>
      <c r="M34" s="14">
        <v>11.14</v>
      </c>
      <c r="N34" s="14">
        <v>2.7</v>
      </c>
      <c r="O34" s="14">
        <v>0</v>
      </c>
      <c r="P34" s="14">
        <v>0.33</v>
      </c>
      <c r="Q34" s="67"/>
      <c r="R34" s="4"/>
      <c r="S34" s="4"/>
      <c r="T34" s="4" t="s">
        <v>29</v>
      </c>
      <c r="U34" s="4"/>
    </row>
    <row r="35" spans="1:21" ht="18.75" customHeight="1" x14ac:dyDescent="0.3">
      <c r="A35" s="76"/>
      <c r="B35" s="74" t="s">
        <v>46</v>
      </c>
      <c r="C35" s="19" t="s">
        <v>17</v>
      </c>
      <c r="D35" s="19">
        <v>20</v>
      </c>
      <c r="E35" s="14">
        <v>1.52</v>
      </c>
      <c r="F35" s="14">
        <v>0.16</v>
      </c>
      <c r="G35" s="14">
        <v>9.84</v>
      </c>
      <c r="H35" s="14">
        <v>47</v>
      </c>
      <c r="I35" s="14">
        <f t="shared" ref="I35:P35" si="3">I36*2</f>
        <v>3.2000000000000001E-2</v>
      </c>
      <c r="J35" s="14">
        <f t="shared" si="3"/>
        <v>0.02</v>
      </c>
      <c r="K35" s="14">
        <f t="shared" si="3"/>
        <v>0.32</v>
      </c>
      <c r="L35" s="14">
        <f t="shared" si="3"/>
        <v>0</v>
      </c>
      <c r="M35" s="14">
        <f t="shared" si="3"/>
        <v>4.5999999999999996</v>
      </c>
      <c r="N35" s="14">
        <f t="shared" si="3"/>
        <v>6.6</v>
      </c>
      <c r="O35" s="14">
        <f t="shared" si="3"/>
        <v>17.399999999999999</v>
      </c>
      <c r="P35" s="14">
        <f t="shared" si="3"/>
        <v>0.4</v>
      </c>
      <c r="Q35" s="67" t="s">
        <v>47</v>
      </c>
      <c r="R35" s="4"/>
      <c r="S35" s="4"/>
      <c r="T35" s="4"/>
      <c r="U35" s="4"/>
    </row>
    <row r="36" spans="1:21" ht="18.75" x14ac:dyDescent="0.3">
      <c r="A36" s="76"/>
      <c r="B36" s="74"/>
      <c r="C36" s="45" t="s">
        <v>26</v>
      </c>
      <c r="D36" s="19">
        <v>10</v>
      </c>
      <c r="E36" s="14">
        <v>0.76</v>
      </c>
      <c r="F36" s="14">
        <v>0.08</v>
      </c>
      <c r="G36" s="14">
        <v>4.92</v>
      </c>
      <c r="H36" s="14">
        <v>23.5</v>
      </c>
      <c r="I36" s="14">
        <v>1.6E-2</v>
      </c>
      <c r="J36" s="14">
        <v>0.01</v>
      </c>
      <c r="K36" s="14">
        <v>0.16</v>
      </c>
      <c r="L36" s="14">
        <v>0</v>
      </c>
      <c r="M36" s="14">
        <v>2.2999999999999998</v>
      </c>
      <c r="N36" s="14">
        <v>3.3</v>
      </c>
      <c r="O36" s="14">
        <v>8.6999999999999993</v>
      </c>
      <c r="P36" s="14">
        <v>0.2</v>
      </c>
      <c r="Q36" s="67"/>
      <c r="R36" s="4"/>
      <c r="S36" s="4"/>
      <c r="T36" s="4"/>
      <c r="U36" s="4"/>
    </row>
    <row r="37" spans="1:21" ht="18.75" customHeight="1" x14ac:dyDescent="0.3">
      <c r="A37" s="76"/>
      <c r="B37" s="70" t="s">
        <v>48</v>
      </c>
      <c r="C37" s="19" t="s">
        <v>17</v>
      </c>
      <c r="D37" s="19">
        <v>37</v>
      </c>
      <c r="E37" s="14">
        <v>2.4700000000000002</v>
      </c>
      <c r="F37" s="14">
        <v>0.45</v>
      </c>
      <c r="G37" s="14">
        <v>12.52</v>
      </c>
      <c r="H37" s="14">
        <v>65.25</v>
      </c>
      <c r="I37" s="14">
        <v>1.94</v>
      </c>
      <c r="J37" s="14">
        <v>3.6999999999999998E-2</v>
      </c>
      <c r="K37" s="14">
        <v>0.26</v>
      </c>
      <c r="L37" s="14">
        <v>0</v>
      </c>
      <c r="M37" s="14">
        <v>13.95</v>
      </c>
      <c r="N37" s="14">
        <v>17.39</v>
      </c>
      <c r="O37" s="14">
        <v>58.46</v>
      </c>
      <c r="P37" s="14">
        <v>1.44</v>
      </c>
      <c r="Q37" s="67" t="s">
        <v>49</v>
      </c>
      <c r="R37" s="4"/>
      <c r="S37" s="4"/>
      <c r="T37" s="4"/>
      <c r="U37" s="4"/>
    </row>
    <row r="38" spans="1:21" ht="18.75" x14ac:dyDescent="0.3">
      <c r="A38" s="76"/>
      <c r="B38" s="70"/>
      <c r="C38" s="19" t="s">
        <v>26</v>
      </c>
      <c r="D38" s="19">
        <v>30</v>
      </c>
      <c r="E38" s="14">
        <v>1.98</v>
      </c>
      <c r="F38" s="14">
        <v>0.36</v>
      </c>
      <c r="G38" s="14">
        <v>10.02</v>
      </c>
      <c r="H38" s="14">
        <v>52.2</v>
      </c>
      <c r="I38" s="14">
        <v>1.6</v>
      </c>
      <c r="J38" s="14">
        <v>0.03</v>
      </c>
      <c r="K38" s="14">
        <v>0.21</v>
      </c>
      <c r="L38" s="14">
        <v>0</v>
      </c>
      <c r="M38" s="14">
        <v>10.5</v>
      </c>
      <c r="N38" s="14">
        <v>14.1</v>
      </c>
      <c r="O38" s="14">
        <v>47.4</v>
      </c>
      <c r="P38" s="14">
        <v>1.17</v>
      </c>
      <c r="Q38" s="67"/>
      <c r="R38" s="4"/>
      <c r="S38" s="4"/>
      <c r="T38" s="4"/>
      <c r="U38" s="4"/>
    </row>
    <row r="39" spans="1:21" ht="18.75" x14ac:dyDescent="0.3">
      <c r="A39" s="76"/>
      <c r="B39" s="26" t="s">
        <v>37</v>
      </c>
      <c r="C39" s="26" t="s">
        <v>17</v>
      </c>
      <c r="D39" s="26">
        <f>D29+D31+D33+D35+D37+D27</f>
        <v>637</v>
      </c>
      <c r="E39" s="26">
        <f t="shared" ref="E39:P39" si="4">E29+E31+E33+E35+E37+E27</f>
        <v>17.379999999999995</v>
      </c>
      <c r="F39" s="26">
        <f t="shared" si="4"/>
        <v>13.78</v>
      </c>
      <c r="G39" s="26">
        <f t="shared" si="4"/>
        <v>61.11999999999999</v>
      </c>
      <c r="H39" s="26">
        <f t="shared" si="4"/>
        <v>440.46999999999997</v>
      </c>
      <c r="I39" s="26">
        <f t="shared" si="4"/>
        <v>2.4910000000000001</v>
      </c>
      <c r="J39" s="26">
        <f t="shared" si="4"/>
        <v>0.32599999999999996</v>
      </c>
      <c r="K39" s="26">
        <f t="shared" si="4"/>
        <v>3.64</v>
      </c>
      <c r="L39" s="26">
        <f t="shared" si="4"/>
        <v>17.170000000000002</v>
      </c>
      <c r="M39" s="26">
        <f t="shared" si="4"/>
        <v>94.22</v>
      </c>
      <c r="N39" s="26">
        <f t="shared" si="4"/>
        <v>99.13</v>
      </c>
      <c r="O39" s="26">
        <f t="shared" si="4"/>
        <v>332.80999999999995</v>
      </c>
      <c r="P39" s="26">
        <f t="shared" si="4"/>
        <v>5.2299999999999995</v>
      </c>
      <c r="Q39" s="26"/>
      <c r="R39" s="4"/>
      <c r="S39" s="4"/>
      <c r="T39" s="4"/>
      <c r="U39" s="4"/>
    </row>
    <row r="40" spans="1:21" ht="18.75" x14ac:dyDescent="0.3">
      <c r="A40" s="77"/>
      <c r="B40" s="26" t="s">
        <v>38</v>
      </c>
      <c r="C40" s="26" t="s">
        <v>26</v>
      </c>
      <c r="D40" s="26">
        <f>D30+D32+D34+D36+D38+D28</f>
        <v>500</v>
      </c>
      <c r="E40" s="26">
        <f t="shared" ref="E40:P40" si="5">E30+E32+E34+E36+E38+E28</f>
        <v>13.59</v>
      </c>
      <c r="F40" s="26">
        <f t="shared" si="5"/>
        <v>10.620000000000001</v>
      </c>
      <c r="G40" s="26">
        <f t="shared" si="5"/>
        <v>46.02</v>
      </c>
      <c r="H40" s="26">
        <f t="shared" si="5"/>
        <v>336.40999999999997</v>
      </c>
      <c r="I40" s="26">
        <f t="shared" si="5"/>
        <v>2.0329999999999999</v>
      </c>
      <c r="J40" s="26">
        <f t="shared" si="5"/>
        <v>0.252</v>
      </c>
      <c r="K40" s="26">
        <f t="shared" si="5"/>
        <v>2.86</v>
      </c>
      <c r="L40" s="26">
        <f t="shared" si="5"/>
        <v>11.709999999999999</v>
      </c>
      <c r="M40" s="26">
        <f t="shared" si="5"/>
        <v>70</v>
      </c>
      <c r="N40" s="26">
        <f t="shared" si="5"/>
        <v>72.3</v>
      </c>
      <c r="O40" s="26">
        <f t="shared" si="5"/>
        <v>255.97</v>
      </c>
      <c r="P40" s="26">
        <f t="shared" si="5"/>
        <v>3.9140000000000001</v>
      </c>
      <c r="Q40" s="26"/>
      <c r="R40" s="4"/>
      <c r="S40" s="4"/>
      <c r="T40" s="4"/>
      <c r="U40" s="4"/>
    </row>
    <row r="41" spans="1:21" ht="21" customHeight="1" x14ac:dyDescent="0.3">
      <c r="A41" s="75" t="s">
        <v>50</v>
      </c>
      <c r="B41" s="108" t="s">
        <v>202</v>
      </c>
      <c r="C41" s="13" t="s">
        <v>17</v>
      </c>
      <c r="D41" s="13" t="s">
        <v>204</v>
      </c>
      <c r="E41" s="14">
        <v>5.0999999999999996</v>
      </c>
      <c r="F41" s="14">
        <v>4.5999999999999996</v>
      </c>
      <c r="G41" s="14">
        <v>0.3</v>
      </c>
      <c r="H41" s="14">
        <v>63</v>
      </c>
      <c r="I41" s="14">
        <v>0.03</v>
      </c>
      <c r="J41" s="14">
        <v>0.18</v>
      </c>
      <c r="K41" s="14">
        <v>0.08</v>
      </c>
      <c r="L41" s="14">
        <v>0</v>
      </c>
      <c r="M41" s="14">
        <v>22</v>
      </c>
      <c r="N41" s="14">
        <v>0</v>
      </c>
      <c r="O41" s="14">
        <v>76.8</v>
      </c>
      <c r="P41" s="14">
        <v>1</v>
      </c>
      <c r="Q41" s="86" t="s">
        <v>25</v>
      </c>
      <c r="R41" s="4"/>
      <c r="S41" s="4"/>
      <c r="T41" s="4"/>
      <c r="U41" s="4"/>
    </row>
    <row r="42" spans="1:21" ht="18.75" x14ac:dyDescent="0.3">
      <c r="A42" s="76"/>
      <c r="B42" s="109"/>
      <c r="C42" s="13" t="s">
        <v>26</v>
      </c>
      <c r="D42" s="13" t="s">
        <v>204</v>
      </c>
      <c r="E42" s="14">
        <v>5.0999999999999996</v>
      </c>
      <c r="F42" s="14">
        <v>4.5999999999999996</v>
      </c>
      <c r="G42" s="14">
        <v>0.3</v>
      </c>
      <c r="H42" s="14">
        <v>63</v>
      </c>
      <c r="I42" s="14">
        <v>0.03</v>
      </c>
      <c r="J42" s="14">
        <v>0.18</v>
      </c>
      <c r="K42" s="14">
        <v>0.08</v>
      </c>
      <c r="L42" s="14">
        <v>0</v>
      </c>
      <c r="M42" s="14">
        <v>22</v>
      </c>
      <c r="N42" s="14">
        <v>0</v>
      </c>
      <c r="O42" s="14">
        <v>76.8</v>
      </c>
      <c r="P42" s="14">
        <v>1</v>
      </c>
      <c r="Q42" s="87"/>
      <c r="R42" s="4"/>
      <c r="S42" s="4"/>
      <c r="T42" s="4"/>
      <c r="U42" s="4"/>
    </row>
    <row r="43" spans="1:21" ht="18.75" customHeight="1" x14ac:dyDescent="0.3">
      <c r="A43" s="76"/>
      <c r="B43" s="110" t="s">
        <v>27</v>
      </c>
      <c r="C43" s="12" t="s">
        <v>17</v>
      </c>
      <c r="D43" s="12">
        <v>130</v>
      </c>
      <c r="E43" s="15">
        <v>4.79</v>
      </c>
      <c r="F43" s="15">
        <v>5.78</v>
      </c>
      <c r="G43" s="15">
        <v>23.34</v>
      </c>
      <c r="H43" s="15">
        <v>171.9</v>
      </c>
      <c r="I43" s="15">
        <v>0.05</v>
      </c>
      <c r="J43" s="15">
        <v>0.02</v>
      </c>
      <c r="K43" s="15">
        <v>0.67</v>
      </c>
      <c r="L43" s="15">
        <v>2.29</v>
      </c>
      <c r="M43" s="15">
        <v>15.73</v>
      </c>
      <c r="N43" s="15">
        <v>19.649999999999999</v>
      </c>
      <c r="O43" s="15">
        <v>32.21</v>
      </c>
      <c r="P43" s="15">
        <v>1.1100000000000001</v>
      </c>
      <c r="Q43" s="84" t="s">
        <v>28</v>
      </c>
      <c r="R43" s="4"/>
      <c r="S43" s="4"/>
      <c r="T43" s="4"/>
      <c r="U43" s="4"/>
    </row>
    <row r="44" spans="1:21" ht="18.75" x14ac:dyDescent="0.3">
      <c r="A44" s="76"/>
      <c r="B44" s="111"/>
      <c r="C44" s="12" t="s">
        <v>26</v>
      </c>
      <c r="D44" s="12">
        <v>110</v>
      </c>
      <c r="E44" s="15">
        <v>4.05</v>
      </c>
      <c r="F44" s="15">
        <v>4.8899999999999997</v>
      </c>
      <c r="G44" s="15">
        <v>19.760000000000002</v>
      </c>
      <c r="H44" s="15">
        <v>145.4</v>
      </c>
      <c r="I44" s="15">
        <v>0.04</v>
      </c>
      <c r="J44" s="15">
        <v>0.02</v>
      </c>
      <c r="K44" s="15">
        <v>2.46</v>
      </c>
      <c r="L44" s="15">
        <v>1.93</v>
      </c>
      <c r="M44" s="15">
        <v>13.31</v>
      </c>
      <c r="N44" s="15">
        <v>16.600000000000001</v>
      </c>
      <c r="O44" s="15">
        <v>27.25</v>
      </c>
      <c r="P44" s="15">
        <v>0.94</v>
      </c>
      <c r="Q44" s="85"/>
      <c r="R44" s="4"/>
      <c r="S44" s="4"/>
      <c r="T44" s="4"/>
      <c r="U44" s="4"/>
    </row>
    <row r="45" spans="1:21" ht="21" customHeight="1" x14ac:dyDescent="0.3">
      <c r="A45" s="76"/>
      <c r="B45" s="66" t="s">
        <v>46</v>
      </c>
      <c r="C45" s="19" t="s">
        <v>17</v>
      </c>
      <c r="D45" s="19">
        <v>15</v>
      </c>
      <c r="E45" s="14">
        <v>1.1399999999999999</v>
      </c>
      <c r="F45" s="14">
        <v>0.12</v>
      </c>
      <c r="G45" s="14">
        <v>7.38</v>
      </c>
      <c r="H45" s="14">
        <v>35.25</v>
      </c>
      <c r="I45" s="14">
        <v>1.6E-2</v>
      </c>
      <c r="J45" s="14">
        <v>1.4999999999999999E-2</v>
      </c>
      <c r="K45" s="14">
        <v>0.24</v>
      </c>
      <c r="L45" s="14">
        <v>0</v>
      </c>
      <c r="M45" s="14">
        <v>3.45</v>
      </c>
      <c r="N45" s="14">
        <v>4.95</v>
      </c>
      <c r="O45" s="14">
        <v>13.05</v>
      </c>
      <c r="P45" s="14">
        <v>0.3</v>
      </c>
      <c r="Q45" s="67" t="s">
        <v>47</v>
      </c>
      <c r="R45" s="4"/>
      <c r="S45" s="4"/>
      <c r="T45" s="4"/>
      <c r="U45" s="4" t="s">
        <v>29</v>
      </c>
    </row>
    <row r="46" spans="1:21" ht="18.75" x14ac:dyDescent="0.3">
      <c r="A46" s="76"/>
      <c r="B46" s="66"/>
      <c r="C46" s="19" t="s">
        <v>26</v>
      </c>
      <c r="D46" s="19">
        <v>10</v>
      </c>
      <c r="E46" s="14">
        <v>0.76</v>
      </c>
      <c r="F46" s="14">
        <v>0.08</v>
      </c>
      <c r="G46" s="14">
        <v>4.92</v>
      </c>
      <c r="H46" s="14">
        <v>23.5</v>
      </c>
      <c r="I46" s="14">
        <v>1.6E-2</v>
      </c>
      <c r="J46" s="14">
        <v>0.01</v>
      </c>
      <c r="K46" s="14">
        <v>0.16</v>
      </c>
      <c r="L46" s="14">
        <v>0</v>
      </c>
      <c r="M46" s="14">
        <v>2.2999999999999998</v>
      </c>
      <c r="N46" s="14">
        <v>3.3</v>
      </c>
      <c r="O46" s="14">
        <v>8.6999999999999993</v>
      </c>
      <c r="P46" s="14">
        <v>0.2</v>
      </c>
      <c r="Q46" s="67"/>
      <c r="R46" s="4"/>
      <c r="S46" s="4"/>
      <c r="T46" s="4"/>
      <c r="U46" s="4"/>
    </row>
    <row r="47" spans="1:21" ht="17.45" customHeight="1" x14ac:dyDescent="0.3">
      <c r="A47" s="76"/>
      <c r="B47" s="70" t="s">
        <v>235</v>
      </c>
      <c r="C47" s="17" t="s">
        <v>17</v>
      </c>
      <c r="D47" s="17">
        <v>60</v>
      </c>
      <c r="E47" s="15">
        <v>3.73</v>
      </c>
      <c r="F47" s="15">
        <v>2</v>
      </c>
      <c r="G47" s="15">
        <v>23.44</v>
      </c>
      <c r="H47" s="15">
        <v>126.51</v>
      </c>
      <c r="I47" s="15">
        <v>7.0000000000000007E-2</v>
      </c>
      <c r="J47" s="15">
        <v>0.1</v>
      </c>
      <c r="K47" s="15">
        <v>0.79</v>
      </c>
      <c r="L47" s="15">
        <v>0</v>
      </c>
      <c r="M47" s="15">
        <v>7.36</v>
      </c>
      <c r="N47" s="15">
        <v>18.510000000000002</v>
      </c>
      <c r="O47" s="15">
        <v>77.31</v>
      </c>
      <c r="P47" s="15">
        <v>0.45</v>
      </c>
      <c r="Q47" s="66" t="s">
        <v>53</v>
      </c>
      <c r="R47" s="4"/>
      <c r="S47" s="4"/>
      <c r="T47" s="4"/>
      <c r="U47" s="4"/>
    </row>
    <row r="48" spans="1:21" ht="18.75" x14ac:dyDescent="0.3">
      <c r="A48" s="76"/>
      <c r="B48" s="70"/>
      <c r="C48" s="17" t="s">
        <v>26</v>
      </c>
      <c r="D48" s="17">
        <v>60</v>
      </c>
      <c r="E48" s="15">
        <v>3.73</v>
      </c>
      <c r="F48" s="15">
        <v>2</v>
      </c>
      <c r="G48" s="15">
        <v>23.44</v>
      </c>
      <c r="H48" s="15">
        <v>126.51</v>
      </c>
      <c r="I48" s="15">
        <v>7.0000000000000007E-2</v>
      </c>
      <c r="J48" s="15">
        <v>0.1</v>
      </c>
      <c r="K48" s="15">
        <v>0.79</v>
      </c>
      <c r="L48" s="15">
        <v>0</v>
      </c>
      <c r="M48" s="15">
        <v>7.36</v>
      </c>
      <c r="N48" s="15">
        <v>18.510000000000002</v>
      </c>
      <c r="O48" s="15">
        <v>77.31</v>
      </c>
      <c r="P48" s="15">
        <v>0.45</v>
      </c>
      <c r="Q48" s="66"/>
      <c r="R48" s="4"/>
      <c r="S48" s="4"/>
      <c r="T48" s="4"/>
      <c r="U48" s="4"/>
    </row>
    <row r="49" spans="1:21" ht="18.75" customHeight="1" x14ac:dyDescent="0.3">
      <c r="A49" s="76"/>
      <c r="B49" s="66" t="s">
        <v>236</v>
      </c>
      <c r="C49" s="19" t="s">
        <v>17</v>
      </c>
      <c r="D49" s="19">
        <v>180</v>
      </c>
      <c r="E49" s="14">
        <v>3.67</v>
      </c>
      <c r="F49" s="14">
        <v>3.19</v>
      </c>
      <c r="G49" s="14">
        <v>15.82</v>
      </c>
      <c r="H49" s="14">
        <v>107</v>
      </c>
      <c r="I49" s="14">
        <v>0</v>
      </c>
      <c r="J49" s="14">
        <v>0</v>
      </c>
      <c r="K49" s="14">
        <v>0.14000000000000001</v>
      </c>
      <c r="L49" s="14">
        <v>0</v>
      </c>
      <c r="M49" s="14">
        <v>109.8</v>
      </c>
      <c r="N49" s="14">
        <v>16.2</v>
      </c>
      <c r="O49" s="14">
        <v>108</v>
      </c>
      <c r="P49" s="14">
        <v>0.54</v>
      </c>
      <c r="Q49" s="67" t="s">
        <v>54</v>
      </c>
      <c r="R49" s="4"/>
      <c r="S49" s="4"/>
      <c r="T49" s="4"/>
      <c r="U49" s="4"/>
    </row>
    <row r="50" spans="1:21" ht="18.75" x14ac:dyDescent="0.3">
      <c r="A50" s="76"/>
      <c r="B50" s="66"/>
      <c r="C50" s="19" t="s">
        <v>26</v>
      </c>
      <c r="D50" s="19">
        <v>150</v>
      </c>
      <c r="E50" s="14">
        <v>3.15</v>
      </c>
      <c r="F50" s="14">
        <v>2.72</v>
      </c>
      <c r="G50" s="14">
        <v>12.96</v>
      </c>
      <c r="H50" s="14">
        <v>89</v>
      </c>
      <c r="I50" s="14">
        <v>0</v>
      </c>
      <c r="J50" s="14">
        <v>0</v>
      </c>
      <c r="K50" s="14">
        <v>0.11</v>
      </c>
      <c r="L50" s="14">
        <v>0</v>
      </c>
      <c r="M50" s="14">
        <v>91.5</v>
      </c>
      <c r="N50" s="14">
        <v>13.5</v>
      </c>
      <c r="O50" s="14">
        <v>90</v>
      </c>
      <c r="P50" s="14">
        <v>0.45</v>
      </c>
      <c r="Q50" s="67"/>
      <c r="R50" s="4"/>
      <c r="S50" s="4"/>
      <c r="T50" s="4" t="s">
        <v>29</v>
      </c>
      <c r="U50" s="4"/>
    </row>
    <row r="51" spans="1:21" ht="18.75" x14ac:dyDescent="0.3">
      <c r="A51" s="76"/>
      <c r="B51" s="28" t="s">
        <v>37</v>
      </c>
      <c r="C51" s="28" t="s">
        <v>17</v>
      </c>
      <c r="D51" s="28">
        <f>D41+D43+D45+D47+D49</f>
        <v>14996</v>
      </c>
      <c r="E51" s="28">
        <f t="shared" ref="E51:P51" si="6">E41+E43+E45+E47+E49</f>
        <v>18.43</v>
      </c>
      <c r="F51" s="28">
        <f t="shared" si="6"/>
        <v>15.689999999999998</v>
      </c>
      <c r="G51" s="28">
        <f t="shared" si="6"/>
        <v>70.28</v>
      </c>
      <c r="H51" s="28">
        <f t="shared" si="6"/>
        <v>503.65999999999997</v>
      </c>
      <c r="I51" s="29">
        <f t="shared" si="6"/>
        <v>0.16600000000000001</v>
      </c>
      <c r="J51" s="29">
        <f t="shared" si="6"/>
        <v>0.31499999999999995</v>
      </c>
      <c r="K51" s="28">
        <f t="shared" si="6"/>
        <v>1.92</v>
      </c>
      <c r="L51" s="28">
        <f t="shared" si="6"/>
        <v>2.29</v>
      </c>
      <c r="M51" s="28">
        <f t="shared" si="6"/>
        <v>158.34</v>
      </c>
      <c r="N51" s="28">
        <f t="shared" si="6"/>
        <v>59.31</v>
      </c>
      <c r="O51" s="28">
        <f t="shared" si="6"/>
        <v>307.37</v>
      </c>
      <c r="P51" s="29">
        <f t="shared" si="6"/>
        <v>3.4000000000000004</v>
      </c>
      <c r="Q51" s="28"/>
      <c r="R51" s="4"/>
      <c r="S51" s="4"/>
      <c r="T51" s="4" t="s">
        <v>29</v>
      </c>
      <c r="U51" s="4"/>
    </row>
    <row r="52" spans="1:21" ht="18.75" x14ac:dyDescent="0.3">
      <c r="A52" s="77"/>
      <c r="B52" s="28" t="s">
        <v>38</v>
      </c>
      <c r="C52" s="28" t="s">
        <v>26</v>
      </c>
      <c r="D52" s="28">
        <f>D42+D44+D46+D48+D50</f>
        <v>14941</v>
      </c>
      <c r="E52" s="28">
        <f t="shared" ref="E52:P52" si="7">E42+E44+E46+E48+E50</f>
        <v>16.79</v>
      </c>
      <c r="F52" s="28">
        <f t="shared" si="7"/>
        <v>14.29</v>
      </c>
      <c r="G52" s="28">
        <f t="shared" si="7"/>
        <v>61.38</v>
      </c>
      <c r="H52" s="28">
        <f t="shared" si="7"/>
        <v>447.41</v>
      </c>
      <c r="I52" s="29">
        <f t="shared" si="7"/>
        <v>0.15600000000000003</v>
      </c>
      <c r="J52" s="28">
        <f t="shared" si="7"/>
        <v>0.31</v>
      </c>
      <c r="K52" s="28">
        <f t="shared" si="7"/>
        <v>3.6</v>
      </c>
      <c r="L52" s="28">
        <f t="shared" si="7"/>
        <v>1.93</v>
      </c>
      <c r="M52" s="28">
        <f t="shared" si="7"/>
        <v>136.47</v>
      </c>
      <c r="N52" s="28">
        <f t="shared" si="7"/>
        <v>51.910000000000004</v>
      </c>
      <c r="O52" s="28">
        <f t="shared" si="7"/>
        <v>280.06</v>
      </c>
      <c r="P52" s="28">
        <f t="shared" si="7"/>
        <v>3.0400000000000005</v>
      </c>
      <c r="Q52" s="28"/>
      <c r="R52" s="4"/>
      <c r="S52" s="4"/>
      <c r="T52" s="4" t="s">
        <v>29</v>
      </c>
      <c r="U52" s="4"/>
    </row>
    <row r="53" spans="1:21" ht="18.75" x14ac:dyDescent="0.3">
      <c r="A53" s="78"/>
      <c r="B53" s="30" t="s">
        <v>55</v>
      </c>
      <c r="C53" s="30" t="s">
        <v>17</v>
      </c>
      <c r="D53" s="30">
        <f t="shared" ref="D53:P53" si="8">D21+D39+D51</f>
        <v>16045</v>
      </c>
      <c r="E53" s="31">
        <f t="shared" si="8"/>
        <v>39.5</v>
      </c>
      <c r="F53" s="31">
        <f t="shared" si="8"/>
        <v>39.171999999999997</v>
      </c>
      <c r="G53" s="31">
        <f t="shared" si="8"/>
        <v>172.64</v>
      </c>
      <c r="H53" s="31">
        <f t="shared" si="8"/>
        <v>1211.0299999999997</v>
      </c>
      <c r="I53" s="31">
        <f t="shared" si="8"/>
        <v>2.706</v>
      </c>
      <c r="J53" s="31">
        <f t="shared" si="8"/>
        <v>0.68859999999999988</v>
      </c>
      <c r="K53" s="31">
        <f t="shared" si="8"/>
        <v>6.5579999999999998</v>
      </c>
      <c r="L53" s="31">
        <f t="shared" si="8"/>
        <v>19.625</v>
      </c>
      <c r="M53" s="31">
        <f t="shared" si="8"/>
        <v>296.94</v>
      </c>
      <c r="N53" s="31">
        <f t="shared" si="8"/>
        <v>170.12</v>
      </c>
      <c r="O53" s="31">
        <f t="shared" si="8"/>
        <v>688.31999999999994</v>
      </c>
      <c r="P53" s="31">
        <f t="shared" si="8"/>
        <v>9.4079999999999995</v>
      </c>
      <c r="Q53" s="30"/>
      <c r="R53" s="4"/>
      <c r="S53" s="4" t="s">
        <v>29</v>
      </c>
      <c r="T53" s="4"/>
      <c r="U53" s="4"/>
    </row>
    <row r="54" spans="1:21" ht="18.75" x14ac:dyDescent="0.3">
      <c r="A54" s="78"/>
      <c r="B54" s="30" t="s">
        <v>56</v>
      </c>
      <c r="C54" s="30" t="s">
        <v>26</v>
      </c>
      <c r="D54" s="30">
        <f t="shared" ref="D54:P54" si="9">D22+D40+D52</f>
        <v>15801</v>
      </c>
      <c r="E54" s="31">
        <f t="shared" si="9"/>
        <v>33.31</v>
      </c>
      <c r="F54" s="31">
        <f t="shared" si="9"/>
        <v>32.53</v>
      </c>
      <c r="G54" s="31">
        <f t="shared" si="9"/>
        <v>141.6</v>
      </c>
      <c r="H54" s="31">
        <f t="shared" si="9"/>
        <v>1000.8199999999999</v>
      </c>
      <c r="I54" s="31">
        <f t="shared" si="9"/>
        <v>2.2265000000000001</v>
      </c>
      <c r="J54" s="31">
        <f t="shared" si="9"/>
        <v>0.60499999999999998</v>
      </c>
      <c r="K54" s="31">
        <f t="shared" si="9"/>
        <v>7.34</v>
      </c>
      <c r="L54" s="31">
        <f t="shared" si="9"/>
        <v>13.78</v>
      </c>
      <c r="M54" s="31">
        <f t="shared" si="9"/>
        <v>243.62</v>
      </c>
      <c r="N54" s="31">
        <f t="shared" si="9"/>
        <v>133.46</v>
      </c>
      <c r="O54" s="31">
        <f t="shared" si="9"/>
        <v>578.76</v>
      </c>
      <c r="P54" s="31">
        <f t="shared" si="9"/>
        <v>7.5840000000000014</v>
      </c>
      <c r="Q54" s="30"/>
      <c r="R54" s="4"/>
      <c r="S54" s="4"/>
      <c r="T54" s="4"/>
      <c r="U54" s="4"/>
    </row>
    <row r="55" spans="1:21" ht="29.85" customHeight="1" x14ac:dyDescent="0.3">
      <c r="A55" s="64" t="s">
        <v>3</v>
      </c>
      <c r="B55" s="79" t="s">
        <v>4</v>
      </c>
      <c r="C55" s="79"/>
      <c r="D55" s="79" t="s">
        <v>5</v>
      </c>
      <c r="E55" s="80" t="s">
        <v>6</v>
      </c>
      <c r="F55" s="80"/>
      <c r="G55" s="80"/>
      <c r="H55" s="80" t="s">
        <v>7</v>
      </c>
      <c r="I55" s="64" t="s">
        <v>8</v>
      </c>
      <c r="J55" s="64"/>
      <c r="K55" s="64"/>
      <c r="L55" s="64"/>
      <c r="M55" s="64" t="s">
        <v>9</v>
      </c>
      <c r="N55" s="64"/>
      <c r="O55" s="64"/>
      <c r="P55" s="64"/>
      <c r="Q55" s="79" t="s">
        <v>10</v>
      </c>
      <c r="R55" s="4"/>
      <c r="S55" s="4"/>
      <c r="T55" s="4"/>
      <c r="U55" s="4"/>
    </row>
    <row r="56" spans="1:21" ht="41.25" customHeight="1" x14ac:dyDescent="0.3">
      <c r="A56" s="64"/>
      <c r="B56" s="79"/>
      <c r="C56" s="79"/>
      <c r="D56" s="79"/>
      <c r="E56" s="32" t="s">
        <v>11</v>
      </c>
      <c r="F56" s="32" t="s">
        <v>12</v>
      </c>
      <c r="G56" s="32" t="s">
        <v>13</v>
      </c>
      <c r="H56" s="80"/>
      <c r="I56" s="31" t="s">
        <v>14</v>
      </c>
      <c r="J56" s="31" t="s">
        <v>15</v>
      </c>
      <c r="K56" s="31" t="s">
        <v>16</v>
      </c>
      <c r="L56" s="31" t="s">
        <v>17</v>
      </c>
      <c r="M56" s="31" t="s">
        <v>18</v>
      </c>
      <c r="N56" s="31" t="s">
        <v>19</v>
      </c>
      <c r="O56" s="31" t="s">
        <v>20</v>
      </c>
      <c r="P56" s="31" t="s">
        <v>21</v>
      </c>
      <c r="Q56" s="79"/>
      <c r="R56" s="4"/>
      <c r="S56" s="4"/>
      <c r="T56" s="4"/>
      <c r="U56" s="4"/>
    </row>
    <row r="57" spans="1:21" ht="19.5" customHeight="1" x14ac:dyDescent="0.35">
      <c r="A57" s="81" t="s">
        <v>57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4"/>
      <c r="S57" s="4"/>
      <c r="T57" s="4"/>
      <c r="U57" s="4"/>
    </row>
    <row r="58" spans="1:21" ht="19.5" customHeight="1" x14ac:dyDescent="0.3">
      <c r="A58" s="64" t="s">
        <v>58</v>
      </c>
      <c r="B58" s="66" t="s">
        <v>59</v>
      </c>
      <c r="C58" s="19" t="s">
        <v>17</v>
      </c>
      <c r="D58" s="33">
        <v>180</v>
      </c>
      <c r="E58" s="34">
        <v>4.1500000000000004</v>
      </c>
      <c r="F58" s="14">
        <v>5.48</v>
      </c>
      <c r="G58" s="14">
        <v>23.71</v>
      </c>
      <c r="H58" s="14">
        <v>160.80000000000001</v>
      </c>
      <c r="I58" s="14">
        <v>0.12</v>
      </c>
      <c r="J58" s="14">
        <v>0.05</v>
      </c>
      <c r="K58" s="14">
        <v>0.27</v>
      </c>
      <c r="L58" s="14">
        <v>0</v>
      </c>
      <c r="M58" s="14">
        <v>11.88</v>
      </c>
      <c r="N58" s="14">
        <v>29.64</v>
      </c>
      <c r="O58" s="14">
        <v>124.92</v>
      </c>
      <c r="P58" s="14">
        <v>0.98</v>
      </c>
      <c r="Q58" s="67" t="s">
        <v>60</v>
      </c>
      <c r="R58" s="4"/>
      <c r="S58" s="4"/>
      <c r="T58" s="4"/>
      <c r="U58" s="4"/>
    </row>
    <row r="59" spans="1:21" ht="10.5" customHeight="1" x14ac:dyDescent="0.3">
      <c r="A59" s="64"/>
      <c r="B59" s="66"/>
      <c r="C59" s="19" t="s">
        <v>26</v>
      </c>
      <c r="D59" s="33">
        <v>150</v>
      </c>
      <c r="E59" s="34">
        <v>3.46</v>
      </c>
      <c r="F59" s="14">
        <v>4.57</v>
      </c>
      <c r="G59" s="14">
        <v>19.760000000000002</v>
      </c>
      <c r="H59" s="14">
        <v>134</v>
      </c>
      <c r="I59" s="14">
        <v>0.1</v>
      </c>
      <c r="J59" s="14">
        <v>0.04</v>
      </c>
      <c r="K59" s="14">
        <v>0.5</v>
      </c>
      <c r="L59" s="14">
        <v>0</v>
      </c>
      <c r="M59" s="14">
        <v>9.9</v>
      </c>
      <c r="N59" s="14">
        <v>24.7</v>
      </c>
      <c r="O59" s="14">
        <v>104.1</v>
      </c>
      <c r="P59" s="14">
        <v>0.82</v>
      </c>
      <c r="Q59" s="67"/>
      <c r="R59" s="4"/>
      <c r="S59" s="4"/>
      <c r="T59" s="4"/>
      <c r="U59" s="4"/>
    </row>
    <row r="60" spans="1:21" ht="18.75" customHeight="1" x14ac:dyDescent="0.3">
      <c r="A60" s="64"/>
      <c r="B60" s="66" t="s">
        <v>226</v>
      </c>
      <c r="C60" s="19" t="s">
        <v>17</v>
      </c>
      <c r="D60" s="33" t="s">
        <v>61</v>
      </c>
      <c r="E60" s="34">
        <v>3.68</v>
      </c>
      <c r="F60" s="14">
        <v>5.35</v>
      </c>
      <c r="G60" s="14">
        <v>11.33</v>
      </c>
      <c r="H60" s="14">
        <v>108.11</v>
      </c>
      <c r="I60" s="14">
        <v>0.04</v>
      </c>
      <c r="J60" s="14">
        <v>0.05</v>
      </c>
      <c r="K60" s="14">
        <v>0.4</v>
      </c>
      <c r="L60" s="14">
        <v>0.06</v>
      </c>
      <c r="M60" s="14">
        <v>74.75</v>
      </c>
      <c r="N60" s="14">
        <v>10.42</v>
      </c>
      <c r="O60" s="14">
        <v>64.930000000000007</v>
      </c>
      <c r="P60" s="14">
        <v>0.55000000000000004</v>
      </c>
      <c r="Q60" s="67" t="s">
        <v>62</v>
      </c>
      <c r="R60" s="4"/>
      <c r="S60" s="4"/>
      <c r="T60" s="4"/>
      <c r="U60" s="4"/>
    </row>
    <row r="61" spans="1:21" ht="34.5" customHeight="1" x14ac:dyDescent="0.3">
      <c r="A61" s="64"/>
      <c r="B61" s="66"/>
      <c r="C61" s="19" t="s">
        <v>26</v>
      </c>
      <c r="D61" s="33" t="s">
        <v>63</v>
      </c>
      <c r="E61" s="34">
        <v>2.63</v>
      </c>
      <c r="F61" s="14">
        <v>3.82</v>
      </c>
      <c r="G61" s="14">
        <v>8.09</v>
      </c>
      <c r="H61" s="14">
        <v>77.22</v>
      </c>
      <c r="I61" s="14">
        <v>0.03</v>
      </c>
      <c r="J61" s="14">
        <v>0.04</v>
      </c>
      <c r="K61" s="14">
        <v>0.28999999999999998</v>
      </c>
      <c r="L61" s="14">
        <v>0.04</v>
      </c>
      <c r="M61" s="14">
        <v>53.39</v>
      </c>
      <c r="N61" s="14">
        <v>7.44</v>
      </c>
      <c r="O61" s="14">
        <v>46.38</v>
      </c>
      <c r="P61" s="14">
        <v>0.39</v>
      </c>
      <c r="Q61" s="67"/>
      <c r="R61" s="4"/>
      <c r="S61" s="4"/>
      <c r="T61" s="4"/>
      <c r="U61" s="4"/>
    </row>
    <row r="62" spans="1:21" ht="18.75" customHeight="1" x14ac:dyDescent="0.3">
      <c r="A62" s="64"/>
      <c r="B62" s="82" t="s">
        <v>237</v>
      </c>
      <c r="C62" s="19" t="s">
        <v>17</v>
      </c>
      <c r="D62" s="19">
        <v>200</v>
      </c>
      <c r="E62" s="14">
        <v>3.12</v>
      </c>
      <c r="F62" s="14">
        <v>2.66</v>
      </c>
      <c r="G62" s="14">
        <v>14.17</v>
      </c>
      <c r="H62" s="14">
        <v>93.3</v>
      </c>
      <c r="I62" s="14">
        <v>1.05</v>
      </c>
      <c r="J62" s="14">
        <v>0</v>
      </c>
      <c r="K62" s="14">
        <v>0.15</v>
      </c>
      <c r="L62" s="14">
        <v>0</v>
      </c>
      <c r="M62" s="14">
        <v>122</v>
      </c>
      <c r="N62" s="14">
        <v>18</v>
      </c>
      <c r="O62" s="14">
        <v>120</v>
      </c>
      <c r="P62" s="14">
        <v>0.6</v>
      </c>
      <c r="Q62" s="67" t="s">
        <v>64</v>
      </c>
      <c r="R62" s="4"/>
      <c r="S62" s="4"/>
      <c r="T62" s="4"/>
      <c r="U62" s="4"/>
    </row>
    <row r="63" spans="1:21" ht="18.75" x14ac:dyDescent="0.3">
      <c r="A63" s="64"/>
      <c r="B63" s="66"/>
      <c r="C63" s="19" t="s">
        <v>26</v>
      </c>
      <c r="D63" s="19">
        <v>180</v>
      </c>
      <c r="E63" s="14">
        <v>2.81</v>
      </c>
      <c r="F63" s="14">
        <v>2.39</v>
      </c>
      <c r="G63" s="14">
        <v>12.75</v>
      </c>
      <c r="H63" s="14">
        <v>83.9</v>
      </c>
      <c r="I63" s="14">
        <v>0.94</v>
      </c>
      <c r="J63" s="14">
        <v>0</v>
      </c>
      <c r="K63" s="14">
        <v>0.14000000000000001</v>
      </c>
      <c r="L63" s="14">
        <v>0</v>
      </c>
      <c r="M63" s="14">
        <v>109.8</v>
      </c>
      <c r="N63" s="14">
        <v>16.2</v>
      </c>
      <c r="O63" s="14">
        <v>108</v>
      </c>
      <c r="P63" s="14">
        <v>0.54</v>
      </c>
      <c r="Q63" s="67"/>
      <c r="R63" s="4"/>
      <c r="S63" s="4"/>
      <c r="T63" s="4"/>
      <c r="U63" s="4"/>
    </row>
    <row r="64" spans="1:21" ht="18.75" x14ac:dyDescent="0.3">
      <c r="A64" s="64"/>
      <c r="B64" s="28" t="s">
        <v>37</v>
      </c>
      <c r="C64" s="28" t="s">
        <v>17</v>
      </c>
      <c r="D64" s="26">
        <v>415</v>
      </c>
      <c r="E64" s="27">
        <f t="shared" ref="E64:P64" si="10">E58+E60+E62</f>
        <v>10.95</v>
      </c>
      <c r="F64" s="27">
        <f t="shared" si="10"/>
        <v>13.49</v>
      </c>
      <c r="G64" s="27">
        <f t="shared" si="10"/>
        <v>49.21</v>
      </c>
      <c r="H64" s="27">
        <f t="shared" si="10"/>
        <v>362.21000000000004</v>
      </c>
      <c r="I64" s="27">
        <f t="shared" si="10"/>
        <v>1.21</v>
      </c>
      <c r="J64" s="27">
        <f t="shared" si="10"/>
        <v>0.1</v>
      </c>
      <c r="K64" s="27">
        <f t="shared" si="10"/>
        <v>0.82000000000000006</v>
      </c>
      <c r="L64" s="27">
        <f t="shared" si="10"/>
        <v>0.06</v>
      </c>
      <c r="M64" s="27">
        <f t="shared" si="10"/>
        <v>208.63</v>
      </c>
      <c r="N64" s="27">
        <f t="shared" si="10"/>
        <v>58.06</v>
      </c>
      <c r="O64" s="27">
        <f t="shared" si="10"/>
        <v>309.85000000000002</v>
      </c>
      <c r="P64" s="27">
        <f t="shared" si="10"/>
        <v>2.13</v>
      </c>
      <c r="Q64" s="26"/>
      <c r="R64" s="4"/>
      <c r="S64" s="4"/>
      <c r="T64" s="4"/>
      <c r="U64" s="4"/>
    </row>
    <row r="65" spans="1:22" ht="18.75" x14ac:dyDescent="0.3">
      <c r="A65" s="64"/>
      <c r="B65" s="28" t="s">
        <v>38</v>
      </c>
      <c r="C65" s="28" t="s">
        <v>26</v>
      </c>
      <c r="D65" s="26">
        <v>355</v>
      </c>
      <c r="E65" s="27">
        <f t="shared" ref="E65:P65" si="11">E59+E61+E63</f>
        <v>8.9</v>
      </c>
      <c r="F65" s="27">
        <f t="shared" si="11"/>
        <v>10.780000000000001</v>
      </c>
      <c r="G65" s="27">
        <f t="shared" si="11"/>
        <v>40.6</v>
      </c>
      <c r="H65" s="27">
        <f t="shared" si="11"/>
        <v>295.12</v>
      </c>
      <c r="I65" s="27">
        <f t="shared" si="11"/>
        <v>1.0699999999999998</v>
      </c>
      <c r="J65" s="27">
        <f t="shared" si="11"/>
        <v>0.08</v>
      </c>
      <c r="K65" s="27">
        <f t="shared" si="11"/>
        <v>0.93</v>
      </c>
      <c r="L65" s="27">
        <f t="shared" si="11"/>
        <v>0.04</v>
      </c>
      <c r="M65" s="27">
        <f t="shared" si="11"/>
        <v>173.09</v>
      </c>
      <c r="N65" s="27">
        <f t="shared" si="11"/>
        <v>48.34</v>
      </c>
      <c r="O65" s="27">
        <f t="shared" si="11"/>
        <v>258.48</v>
      </c>
      <c r="P65" s="27">
        <f t="shared" si="11"/>
        <v>1.75</v>
      </c>
      <c r="Q65" s="26"/>
      <c r="R65" s="4"/>
      <c r="S65" s="4"/>
      <c r="T65" s="4"/>
      <c r="U65" s="4"/>
    </row>
    <row r="66" spans="1:22" ht="18.75" customHeight="1" x14ac:dyDescent="0.3">
      <c r="A66" s="64" t="s">
        <v>39</v>
      </c>
      <c r="B66" s="71" t="s">
        <v>197</v>
      </c>
      <c r="C66" s="22" t="s">
        <v>17</v>
      </c>
      <c r="D66" s="22" t="s">
        <v>203</v>
      </c>
      <c r="E66" s="23">
        <v>0.4</v>
      </c>
      <c r="F66" s="23">
        <v>0.4</v>
      </c>
      <c r="G66" s="23">
        <v>9.8000000000000007</v>
      </c>
      <c r="H66" s="23">
        <v>44</v>
      </c>
      <c r="I66" s="23">
        <v>0.03</v>
      </c>
      <c r="J66" s="23">
        <v>0.02</v>
      </c>
      <c r="K66" s="23">
        <v>0.3</v>
      </c>
      <c r="L66" s="23">
        <v>10</v>
      </c>
      <c r="M66" s="23">
        <v>16</v>
      </c>
      <c r="N66" s="23">
        <v>9</v>
      </c>
      <c r="O66" s="23">
        <v>11</v>
      </c>
      <c r="P66" s="23">
        <v>2.2000000000000002</v>
      </c>
      <c r="Q66" s="67" t="s">
        <v>41</v>
      </c>
      <c r="R66" s="4"/>
      <c r="S66" s="4"/>
      <c r="T66" s="4"/>
      <c r="U66" s="4"/>
    </row>
    <row r="67" spans="1:22" ht="18.75" customHeight="1" x14ac:dyDescent="0.3">
      <c r="A67" s="64"/>
      <c r="B67" s="71"/>
      <c r="C67" s="22" t="s">
        <v>26</v>
      </c>
      <c r="D67" s="22" t="s">
        <v>203</v>
      </c>
      <c r="E67" s="23">
        <v>0.4</v>
      </c>
      <c r="F67" s="23">
        <v>0.4</v>
      </c>
      <c r="G67" s="23">
        <v>9.8000000000000007</v>
      </c>
      <c r="H67" s="23">
        <v>44</v>
      </c>
      <c r="I67" s="23">
        <v>0.03</v>
      </c>
      <c r="J67" s="23">
        <v>0.02</v>
      </c>
      <c r="K67" s="23">
        <v>0.3</v>
      </c>
      <c r="L67" s="23">
        <v>10</v>
      </c>
      <c r="M67" s="23">
        <v>16</v>
      </c>
      <c r="N67" s="23">
        <v>9</v>
      </c>
      <c r="O67" s="23">
        <v>11</v>
      </c>
      <c r="P67" s="23">
        <v>2.2000000000000002</v>
      </c>
      <c r="Q67" s="67"/>
      <c r="R67" s="4"/>
      <c r="S67" s="4"/>
      <c r="T67" s="4"/>
      <c r="U67" s="4"/>
    </row>
    <row r="68" spans="1:22" ht="18.75" customHeight="1" x14ac:dyDescent="0.3">
      <c r="A68" s="64"/>
      <c r="B68" s="71"/>
      <c r="C68" s="54" t="s">
        <v>17</v>
      </c>
      <c r="D68" s="55">
        <v>200</v>
      </c>
      <c r="E68" s="56">
        <v>1</v>
      </c>
      <c r="F68" s="14">
        <v>0</v>
      </c>
      <c r="G68" s="14">
        <v>20.2</v>
      </c>
      <c r="H68" s="14">
        <v>85.3</v>
      </c>
      <c r="I68" s="23">
        <v>0</v>
      </c>
      <c r="J68" s="23">
        <v>0</v>
      </c>
      <c r="K68" s="23">
        <v>0.11</v>
      </c>
      <c r="L68" s="23">
        <v>0</v>
      </c>
      <c r="M68" s="23">
        <v>17</v>
      </c>
      <c r="N68" s="23">
        <v>9</v>
      </c>
      <c r="O68" s="23">
        <v>12</v>
      </c>
      <c r="P68" s="23">
        <v>2</v>
      </c>
      <c r="Q68" s="67" t="s">
        <v>42</v>
      </c>
      <c r="R68" s="4"/>
      <c r="S68" s="4"/>
      <c r="T68" s="4"/>
      <c r="U68" s="4"/>
    </row>
    <row r="69" spans="1:22" ht="18.75" x14ac:dyDescent="0.3">
      <c r="A69" s="64"/>
      <c r="B69" s="71"/>
      <c r="C69" s="22" t="s">
        <v>26</v>
      </c>
      <c r="D69" s="55" t="s">
        <v>219</v>
      </c>
      <c r="E69" s="56">
        <v>1</v>
      </c>
      <c r="F69" s="14">
        <v>0</v>
      </c>
      <c r="G69" s="14">
        <v>20.2</v>
      </c>
      <c r="H69" s="14">
        <v>85.3</v>
      </c>
      <c r="I69" s="23">
        <v>0</v>
      </c>
      <c r="J69" s="23">
        <v>0</v>
      </c>
      <c r="K69" s="23">
        <v>0.11</v>
      </c>
      <c r="L69" s="23">
        <v>0</v>
      </c>
      <c r="M69" s="23">
        <v>17</v>
      </c>
      <c r="N69" s="23">
        <v>9</v>
      </c>
      <c r="O69" s="23">
        <v>12</v>
      </c>
      <c r="P69" s="23">
        <v>2</v>
      </c>
      <c r="Q69" s="67"/>
      <c r="R69" s="4"/>
      <c r="S69" s="4"/>
      <c r="T69" s="4" t="s">
        <v>29</v>
      </c>
      <c r="U69" s="4"/>
    </row>
    <row r="70" spans="1:22" ht="18.75" customHeight="1" x14ac:dyDescent="0.3">
      <c r="A70" s="64"/>
      <c r="B70" s="83" t="s">
        <v>65</v>
      </c>
      <c r="C70" s="19" t="s">
        <v>17</v>
      </c>
      <c r="D70" s="19">
        <v>200</v>
      </c>
      <c r="E70" s="14">
        <v>2.15</v>
      </c>
      <c r="F70" s="14">
        <v>2.27</v>
      </c>
      <c r="G70" s="14">
        <v>13.71</v>
      </c>
      <c r="H70" s="14">
        <v>83.8</v>
      </c>
      <c r="I70" s="14">
        <v>0.75</v>
      </c>
      <c r="J70" s="14">
        <v>0</v>
      </c>
      <c r="K70" s="14">
        <v>1.04</v>
      </c>
      <c r="L70" s="14">
        <v>0.08</v>
      </c>
      <c r="M70" s="14">
        <v>2.58</v>
      </c>
      <c r="N70" s="14">
        <v>36.24</v>
      </c>
      <c r="O70" s="14">
        <v>97.68</v>
      </c>
      <c r="P70" s="14">
        <v>20</v>
      </c>
      <c r="Q70" s="67" t="s">
        <v>66</v>
      </c>
      <c r="R70" s="24"/>
      <c r="S70" s="25"/>
      <c r="T70" s="25"/>
      <c r="U70" s="25"/>
    </row>
    <row r="71" spans="1:22" ht="18.75" x14ac:dyDescent="0.3">
      <c r="A71" s="64"/>
      <c r="B71" s="83"/>
      <c r="C71" s="19" t="s">
        <v>26</v>
      </c>
      <c r="D71" s="19">
        <v>150</v>
      </c>
      <c r="E71" s="14">
        <v>1.61</v>
      </c>
      <c r="F71" s="14">
        <v>1.7</v>
      </c>
      <c r="G71" s="14">
        <v>10.28</v>
      </c>
      <c r="H71" s="14">
        <v>62.85</v>
      </c>
      <c r="I71" s="14">
        <v>0.56000000000000005</v>
      </c>
      <c r="J71" s="14">
        <v>0</v>
      </c>
      <c r="K71" s="14">
        <v>0.78</v>
      </c>
      <c r="L71" s="14">
        <v>0.06</v>
      </c>
      <c r="M71" s="14">
        <v>1.94</v>
      </c>
      <c r="N71" s="14">
        <v>27.18</v>
      </c>
      <c r="O71" s="14">
        <v>73.260000000000005</v>
      </c>
      <c r="P71" s="14">
        <v>15</v>
      </c>
      <c r="Q71" s="67"/>
      <c r="R71" s="4"/>
      <c r="S71" s="35"/>
      <c r="T71" s="4"/>
      <c r="U71" s="4"/>
      <c r="V71" t="s">
        <v>29</v>
      </c>
    </row>
    <row r="72" spans="1:22" ht="18.75" customHeight="1" x14ac:dyDescent="0.3">
      <c r="A72" s="64"/>
      <c r="B72" s="89" t="s">
        <v>251</v>
      </c>
      <c r="C72" s="19" t="s">
        <v>17</v>
      </c>
      <c r="D72" s="19">
        <v>70</v>
      </c>
      <c r="E72" s="14">
        <v>10.73</v>
      </c>
      <c r="F72" s="14">
        <v>9.67</v>
      </c>
      <c r="G72" s="14">
        <v>10.88</v>
      </c>
      <c r="H72" s="14">
        <v>173.83</v>
      </c>
      <c r="I72" s="14">
        <v>0.05</v>
      </c>
      <c r="J72" s="14">
        <v>7.0000000000000007E-2</v>
      </c>
      <c r="K72" s="14">
        <v>2.59</v>
      </c>
      <c r="L72" s="14">
        <v>0.35</v>
      </c>
      <c r="M72" s="14">
        <v>13.1</v>
      </c>
      <c r="N72" s="14">
        <v>12.25</v>
      </c>
      <c r="O72" s="14">
        <v>49</v>
      </c>
      <c r="P72" s="14">
        <v>0.96</v>
      </c>
      <c r="Q72" s="86" t="s">
        <v>198</v>
      </c>
      <c r="R72" s="4"/>
      <c r="S72" s="35"/>
      <c r="T72" s="4"/>
      <c r="U72" s="4"/>
    </row>
    <row r="73" spans="1:22" ht="27.75" customHeight="1" x14ac:dyDescent="0.3">
      <c r="A73" s="64"/>
      <c r="B73" s="90"/>
      <c r="C73" s="19" t="s">
        <v>26</v>
      </c>
      <c r="D73" s="19">
        <v>50</v>
      </c>
      <c r="E73" s="14">
        <v>7.66</v>
      </c>
      <c r="F73" s="14">
        <v>6.91</v>
      </c>
      <c r="G73" s="14">
        <v>7.77</v>
      </c>
      <c r="H73" s="14">
        <v>124.16</v>
      </c>
      <c r="I73" s="14">
        <v>3.3000000000000002E-2</v>
      </c>
      <c r="J73" s="14">
        <v>0.05</v>
      </c>
      <c r="K73" s="14">
        <v>1.85</v>
      </c>
      <c r="L73" s="14">
        <v>0.25</v>
      </c>
      <c r="M73" s="14">
        <v>9.33</v>
      </c>
      <c r="N73" s="14">
        <v>8.75</v>
      </c>
      <c r="O73" s="14">
        <v>35</v>
      </c>
      <c r="P73" s="14">
        <v>0.7</v>
      </c>
      <c r="Q73" s="87"/>
      <c r="R73" s="4"/>
      <c r="S73" s="35"/>
      <c r="T73" s="4"/>
      <c r="U73" s="4"/>
    </row>
    <row r="74" spans="1:22" ht="18.75" customHeight="1" x14ac:dyDescent="0.3">
      <c r="A74" s="64"/>
      <c r="B74" s="84" t="s">
        <v>146</v>
      </c>
      <c r="C74" s="19" t="s">
        <v>17</v>
      </c>
      <c r="D74" s="19">
        <v>130</v>
      </c>
      <c r="E74" s="14">
        <v>2.68</v>
      </c>
      <c r="F74" s="14">
        <v>4.21</v>
      </c>
      <c r="G74" s="14">
        <v>12.26</v>
      </c>
      <c r="H74" s="14">
        <v>97.63</v>
      </c>
      <c r="I74" s="14">
        <v>0</v>
      </c>
      <c r="J74" s="14">
        <v>0</v>
      </c>
      <c r="K74" s="14">
        <v>0.13</v>
      </c>
      <c r="L74" s="14">
        <v>0</v>
      </c>
      <c r="M74" s="14">
        <v>105.7</v>
      </c>
      <c r="N74" s="14">
        <v>15.6</v>
      </c>
      <c r="O74" s="14">
        <v>104</v>
      </c>
      <c r="P74" s="14">
        <v>0.52</v>
      </c>
      <c r="Q74" s="86" t="s">
        <v>147</v>
      </c>
      <c r="R74" s="4"/>
      <c r="S74" s="4"/>
      <c r="T74" s="4"/>
      <c r="U74" s="4"/>
    </row>
    <row r="75" spans="1:22" ht="18.75" x14ac:dyDescent="0.3">
      <c r="A75" s="64"/>
      <c r="B75" s="85"/>
      <c r="C75" s="19" t="s">
        <v>26</v>
      </c>
      <c r="D75" s="19">
        <v>110</v>
      </c>
      <c r="E75" s="14">
        <v>2.27</v>
      </c>
      <c r="F75" s="14">
        <v>3.56</v>
      </c>
      <c r="G75" s="14">
        <v>10.37</v>
      </c>
      <c r="H75" s="14">
        <v>82.61</v>
      </c>
      <c r="I75" s="14">
        <v>0</v>
      </c>
      <c r="J75" s="14">
        <v>0</v>
      </c>
      <c r="K75" s="14">
        <v>0.11</v>
      </c>
      <c r="L75" s="14">
        <v>0</v>
      </c>
      <c r="M75" s="14">
        <v>89.5</v>
      </c>
      <c r="N75" s="14">
        <v>13.2</v>
      </c>
      <c r="O75" s="14">
        <v>88</v>
      </c>
      <c r="P75" s="14">
        <v>0.44</v>
      </c>
      <c r="Q75" s="87"/>
      <c r="R75" s="4"/>
      <c r="S75" s="4"/>
      <c r="T75" s="4"/>
      <c r="U75" s="4"/>
    </row>
    <row r="76" spans="1:22" ht="18.75" customHeight="1" x14ac:dyDescent="0.3">
      <c r="A76" s="64"/>
      <c r="B76" s="84" t="s">
        <v>69</v>
      </c>
      <c r="C76" s="19" t="s">
        <v>17</v>
      </c>
      <c r="D76" s="19">
        <v>180</v>
      </c>
      <c r="E76" s="14">
        <v>0.5</v>
      </c>
      <c r="F76" s="14">
        <v>0</v>
      </c>
      <c r="G76" s="14">
        <v>24.66</v>
      </c>
      <c r="H76" s="14">
        <v>100.66</v>
      </c>
      <c r="I76" s="14">
        <v>0</v>
      </c>
      <c r="J76" s="14">
        <v>0</v>
      </c>
      <c r="K76" s="14">
        <v>9.9000000000000005E-2</v>
      </c>
      <c r="L76" s="14">
        <v>0</v>
      </c>
      <c r="M76" s="14">
        <v>15.3</v>
      </c>
      <c r="N76" s="14">
        <v>29.7</v>
      </c>
      <c r="O76" s="14">
        <v>81.900000000000006</v>
      </c>
      <c r="P76" s="14">
        <v>2.52</v>
      </c>
      <c r="Q76" s="67" t="s">
        <v>70</v>
      </c>
      <c r="R76" s="4"/>
      <c r="S76" s="4"/>
      <c r="T76" s="4"/>
      <c r="U76" s="4"/>
    </row>
    <row r="77" spans="1:22" ht="18.75" x14ac:dyDescent="0.3">
      <c r="A77" s="64"/>
      <c r="B77" s="85"/>
      <c r="C77" s="19" t="s">
        <v>26</v>
      </c>
      <c r="D77" s="19">
        <v>150</v>
      </c>
      <c r="E77" s="14">
        <v>0.42</v>
      </c>
      <c r="F77" s="14">
        <v>0</v>
      </c>
      <c r="G77" s="14">
        <v>20.5</v>
      </c>
      <c r="H77" s="14">
        <v>83.88</v>
      </c>
      <c r="I77" s="14">
        <v>0</v>
      </c>
      <c r="J77" s="14">
        <v>0</v>
      </c>
      <c r="K77" s="14">
        <v>8.3000000000000004E-2</v>
      </c>
      <c r="L77" s="14">
        <v>0</v>
      </c>
      <c r="M77" s="14">
        <v>12.75</v>
      </c>
      <c r="N77" s="14">
        <v>24.75</v>
      </c>
      <c r="O77" s="14">
        <v>68.25</v>
      </c>
      <c r="P77" s="14">
        <v>2.1</v>
      </c>
      <c r="Q77" s="67"/>
      <c r="R77" s="4"/>
      <c r="S77" s="4"/>
      <c r="T77" s="4"/>
      <c r="U77" s="4"/>
    </row>
    <row r="78" spans="1:22" ht="18.75" customHeight="1" x14ac:dyDescent="0.3">
      <c r="A78" s="64"/>
      <c r="B78" s="74" t="s">
        <v>46</v>
      </c>
      <c r="C78" s="19" t="s">
        <v>17</v>
      </c>
      <c r="D78" s="19">
        <v>40</v>
      </c>
      <c r="E78" s="14">
        <v>3.04</v>
      </c>
      <c r="F78" s="14">
        <v>0.32</v>
      </c>
      <c r="G78" s="14">
        <v>19.68</v>
      </c>
      <c r="H78" s="14">
        <v>94</v>
      </c>
      <c r="I78" s="14">
        <v>6.6000000000000003E-2</v>
      </c>
      <c r="J78" s="14">
        <v>2.5999999999999999E-2</v>
      </c>
      <c r="K78" s="14">
        <v>0.64</v>
      </c>
      <c r="L78" s="14">
        <v>0</v>
      </c>
      <c r="M78" s="14">
        <v>9.1999999999999993</v>
      </c>
      <c r="N78" s="14">
        <v>13.2</v>
      </c>
      <c r="O78" s="14">
        <v>34.799999999999997</v>
      </c>
      <c r="P78" s="14">
        <v>0.8</v>
      </c>
      <c r="Q78" s="67" t="s">
        <v>47</v>
      </c>
      <c r="R78" s="4"/>
      <c r="S78" s="4"/>
      <c r="T78" s="4"/>
      <c r="U78" s="4"/>
    </row>
    <row r="79" spans="1:22" ht="18.75" x14ac:dyDescent="0.3">
      <c r="A79" s="64"/>
      <c r="B79" s="88"/>
      <c r="C79" s="19" t="s">
        <v>26</v>
      </c>
      <c r="D79" s="19">
        <v>30</v>
      </c>
      <c r="E79" s="14">
        <v>2.2799999999999998</v>
      </c>
      <c r="F79" s="14">
        <v>0.24</v>
      </c>
      <c r="G79" s="14">
        <v>14.76</v>
      </c>
      <c r="H79" s="14">
        <v>70.5</v>
      </c>
      <c r="I79" s="14">
        <f t="shared" ref="I79:P79" si="12">I78*30/40</f>
        <v>4.9500000000000002E-2</v>
      </c>
      <c r="J79" s="14">
        <f t="shared" si="12"/>
        <v>1.9499999999999997E-2</v>
      </c>
      <c r="K79" s="14">
        <f t="shared" si="12"/>
        <v>0.48</v>
      </c>
      <c r="L79" s="14">
        <f t="shared" si="12"/>
        <v>0</v>
      </c>
      <c r="M79" s="14">
        <f t="shared" si="12"/>
        <v>6.9</v>
      </c>
      <c r="N79" s="14">
        <f t="shared" si="12"/>
        <v>9.9</v>
      </c>
      <c r="O79" s="14">
        <f t="shared" si="12"/>
        <v>26.1</v>
      </c>
      <c r="P79" s="14">
        <f t="shared" si="12"/>
        <v>0.6</v>
      </c>
      <c r="Q79" s="67"/>
      <c r="R79" s="4"/>
      <c r="S79" s="4"/>
      <c r="T79" s="4"/>
      <c r="U79" s="4"/>
    </row>
    <row r="80" spans="1:22" ht="18.75" customHeight="1" x14ac:dyDescent="0.3">
      <c r="A80" s="64"/>
      <c r="B80" s="74" t="s">
        <v>48</v>
      </c>
      <c r="C80" s="19" t="s">
        <v>17</v>
      </c>
      <c r="D80" s="19">
        <v>37</v>
      </c>
      <c r="E80" s="14">
        <v>2.4700000000000002</v>
      </c>
      <c r="F80" s="14">
        <v>0.45</v>
      </c>
      <c r="G80" s="14">
        <v>12.52</v>
      </c>
      <c r="H80" s="14">
        <v>65.25</v>
      </c>
      <c r="I80" s="14">
        <v>1.94</v>
      </c>
      <c r="J80" s="14">
        <v>3.6999999999999998E-2</v>
      </c>
      <c r="K80" s="14">
        <v>0.26</v>
      </c>
      <c r="L80" s="14">
        <v>0</v>
      </c>
      <c r="M80" s="14">
        <v>13.95</v>
      </c>
      <c r="N80" s="14">
        <v>17.39</v>
      </c>
      <c r="O80" s="14">
        <v>58.46</v>
      </c>
      <c r="P80" s="14">
        <v>1.44</v>
      </c>
      <c r="Q80" s="67" t="s">
        <v>49</v>
      </c>
      <c r="R80" s="4"/>
      <c r="S80" s="4"/>
      <c r="T80" s="4" t="s">
        <v>29</v>
      </c>
      <c r="U80" s="4"/>
    </row>
    <row r="81" spans="1:22" ht="18.75" x14ac:dyDescent="0.3">
      <c r="A81" s="64"/>
      <c r="B81" s="88"/>
      <c r="C81" s="19" t="s">
        <v>26</v>
      </c>
      <c r="D81" s="19">
        <v>30</v>
      </c>
      <c r="E81" s="14">
        <v>1.98</v>
      </c>
      <c r="F81" s="14">
        <v>0.36</v>
      </c>
      <c r="G81" s="14">
        <v>10.02</v>
      </c>
      <c r="H81" s="14">
        <v>52.2</v>
      </c>
      <c r="I81" s="14">
        <v>1.6</v>
      </c>
      <c r="J81" s="14">
        <v>0.03</v>
      </c>
      <c r="K81" s="14">
        <v>0.21</v>
      </c>
      <c r="L81" s="14">
        <v>0</v>
      </c>
      <c r="M81" s="14">
        <v>10.5</v>
      </c>
      <c r="N81" s="14">
        <v>14.1</v>
      </c>
      <c r="O81" s="14">
        <v>47.4</v>
      </c>
      <c r="P81" s="14">
        <v>1.17</v>
      </c>
      <c r="Q81" s="67"/>
      <c r="R81" s="4"/>
      <c r="S81" s="4"/>
      <c r="T81" s="4"/>
      <c r="U81" s="4"/>
    </row>
    <row r="82" spans="1:22" ht="18.75" x14ac:dyDescent="0.3">
      <c r="A82" s="64"/>
      <c r="B82" s="28" t="s">
        <v>37</v>
      </c>
      <c r="C82" s="28" t="s">
        <v>17</v>
      </c>
      <c r="D82" s="28">
        <f>D70+D74+D76+D78+D80</f>
        <v>587</v>
      </c>
      <c r="E82" s="29">
        <f t="shared" ref="E82:P82" si="13">E70+E74+E76+E78+E80</f>
        <v>10.840000000000002</v>
      </c>
      <c r="F82" s="28">
        <f t="shared" si="13"/>
        <v>7.2500000000000009</v>
      </c>
      <c r="G82" s="29">
        <f t="shared" si="13"/>
        <v>82.83</v>
      </c>
      <c r="H82" s="28">
        <f t="shared" si="13"/>
        <v>441.34000000000003</v>
      </c>
      <c r="I82" s="29">
        <f t="shared" si="13"/>
        <v>2.7560000000000002</v>
      </c>
      <c r="J82" s="29">
        <f t="shared" si="13"/>
        <v>6.3E-2</v>
      </c>
      <c r="K82" s="29">
        <f t="shared" si="13"/>
        <v>2.1689999999999996</v>
      </c>
      <c r="L82" s="28">
        <f t="shared" si="13"/>
        <v>0.08</v>
      </c>
      <c r="M82" s="28">
        <f t="shared" si="13"/>
        <v>146.72999999999999</v>
      </c>
      <c r="N82" s="28">
        <f t="shared" si="13"/>
        <v>112.13000000000001</v>
      </c>
      <c r="O82" s="28">
        <f t="shared" si="13"/>
        <v>376.84000000000003</v>
      </c>
      <c r="P82" s="28">
        <f t="shared" si="13"/>
        <v>25.28</v>
      </c>
      <c r="Q82" s="28"/>
      <c r="R82" s="4"/>
      <c r="S82" s="4"/>
      <c r="T82" s="4"/>
      <c r="U82" s="4"/>
    </row>
    <row r="83" spans="1:22" ht="18.75" x14ac:dyDescent="0.3">
      <c r="A83" s="64"/>
      <c r="B83" s="28" t="s">
        <v>38</v>
      </c>
      <c r="C83" s="28" t="s">
        <v>26</v>
      </c>
      <c r="D83" s="28">
        <f>D71+D75+D77+D79+D81</f>
        <v>470</v>
      </c>
      <c r="E83" s="28">
        <f t="shared" ref="E83:P83" si="14">E71+E75+E77+E79+E81</f>
        <v>8.56</v>
      </c>
      <c r="F83" s="28">
        <f t="shared" si="14"/>
        <v>5.86</v>
      </c>
      <c r="G83" s="28">
        <f t="shared" si="14"/>
        <v>65.929999999999993</v>
      </c>
      <c r="H83" s="28">
        <f t="shared" si="14"/>
        <v>352.04</v>
      </c>
      <c r="I83" s="29">
        <f t="shared" si="14"/>
        <v>2.2095000000000002</v>
      </c>
      <c r="J83" s="29">
        <f t="shared" si="14"/>
        <v>4.9499999999999995E-2</v>
      </c>
      <c r="K83" s="29">
        <f t="shared" si="14"/>
        <v>1.6629999999999998</v>
      </c>
      <c r="L83" s="28">
        <f t="shared" si="14"/>
        <v>0.06</v>
      </c>
      <c r="M83" s="28">
        <f t="shared" si="14"/>
        <v>121.59</v>
      </c>
      <c r="N83" s="28">
        <f t="shared" si="14"/>
        <v>89.13</v>
      </c>
      <c r="O83" s="28">
        <f t="shared" si="14"/>
        <v>303.01</v>
      </c>
      <c r="P83" s="28">
        <f t="shared" si="14"/>
        <v>19.310000000000002</v>
      </c>
      <c r="Q83" s="28"/>
      <c r="R83" s="4"/>
      <c r="S83" s="4"/>
      <c r="T83" s="4"/>
      <c r="U83" s="4"/>
    </row>
    <row r="84" spans="1:22" ht="21.75" customHeight="1" x14ac:dyDescent="0.3">
      <c r="A84" s="64" t="s">
        <v>50</v>
      </c>
      <c r="B84" s="84" t="s">
        <v>181</v>
      </c>
      <c r="C84" s="18" t="s">
        <v>17</v>
      </c>
      <c r="D84" s="18">
        <v>120</v>
      </c>
      <c r="E84" s="36">
        <v>21.21</v>
      </c>
      <c r="F84" s="15">
        <v>16.93</v>
      </c>
      <c r="G84" s="15">
        <v>21.08</v>
      </c>
      <c r="H84" s="15">
        <v>324.7</v>
      </c>
      <c r="I84" s="15">
        <v>0.03</v>
      </c>
      <c r="J84" s="15">
        <v>0.03</v>
      </c>
      <c r="K84" s="15">
        <v>0.77</v>
      </c>
      <c r="L84" s="15">
        <v>4.0000000000000001E-3</v>
      </c>
      <c r="M84" s="15">
        <v>120.11</v>
      </c>
      <c r="N84" s="15">
        <v>31.2</v>
      </c>
      <c r="O84" s="15">
        <v>272.39999999999998</v>
      </c>
      <c r="P84" s="15">
        <v>12.03</v>
      </c>
      <c r="Q84" s="67" t="s">
        <v>182</v>
      </c>
      <c r="R84" s="4"/>
      <c r="S84" s="4"/>
      <c r="T84" s="4"/>
      <c r="U84" s="4"/>
    </row>
    <row r="85" spans="1:22" ht="18" customHeight="1" x14ac:dyDescent="0.3">
      <c r="A85" s="64"/>
      <c r="B85" s="85"/>
      <c r="C85" s="18" t="s">
        <v>26</v>
      </c>
      <c r="D85" s="18">
        <v>100</v>
      </c>
      <c r="E85" s="36">
        <v>16.88</v>
      </c>
      <c r="F85" s="15">
        <v>13.48</v>
      </c>
      <c r="G85" s="15">
        <v>16.920000000000002</v>
      </c>
      <c r="H85" s="15">
        <v>258.82</v>
      </c>
      <c r="I85" s="15">
        <v>0.02</v>
      </c>
      <c r="J85" s="15">
        <v>0.02</v>
      </c>
      <c r="K85" s="15">
        <v>0.64</v>
      </c>
      <c r="L85" s="15">
        <v>2E-3</v>
      </c>
      <c r="M85" s="15">
        <v>90.01</v>
      </c>
      <c r="N85" s="15">
        <v>26</v>
      </c>
      <c r="O85" s="15">
        <v>227</v>
      </c>
      <c r="P85" s="15">
        <v>4.17</v>
      </c>
      <c r="Q85" s="67"/>
      <c r="R85" s="4"/>
      <c r="S85" s="4"/>
      <c r="T85" s="4"/>
      <c r="U85" s="4"/>
    </row>
    <row r="86" spans="1:22" ht="18" customHeight="1" x14ac:dyDescent="0.3">
      <c r="A86" s="64"/>
      <c r="B86" s="84" t="s">
        <v>71</v>
      </c>
      <c r="C86" s="18" t="s">
        <v>17</v>
      </c>
      <c r="D86" s="18">
        <v>30</v>
      </c>
      <c r="E86" s="36">
        <v>0.57999999999999996</v>
      </c>
      <c r="F86" s="15">
        <v>1.36</v>
      </c>
      <c r="G86" s="15">
        <v>3.98</v>
      </c>
      <c r="H86" s="15">
        <v>30.45</v>
      </c>
      <c r="I86" s="15">
        <v>0.01</v>
      </c>
      <c r="J86" s="15">
        <v>0.02</v>
      </c>
      <c r="K86" s="15">
        <v>0.04</v>
      </c>
      <c r="L86" s="15">
        <v>0.1</v>
      </c>
      <c r="M86" s="15">
        <v>18.809999999999999</v>
      </c>
      <c r="N86" s="15">
        <v>2.64</v>
      </c>
      <c r="O86" s="15">
        <v>14.69</v>
      </c>
      <c r="P86" s="15">
        <v>0.05</v>
      </c>
      <c r="Q86" s="67" t="s">
        <v>72</v>
      </c>
      <c r="R86" s="4"/>
      <c r="S86" s="4"/>
      <c r="T86" s="4"/>
      <c r="U86" s="4"/>
    </row>
    <row r="87" spans="1:22" ht="18" customHeight="1" x14ac:dyDescent="0.3">
      <c r="A87" s="64"/>
      <c r="B87" s="85"/>
      <c r="C87" s="18" t="s">
        <v>26</v>
      </c>
      <c r="D87" s="18">
        <v>30</v>
      </c>
      <c r="E87" s="36">
        <v>0.57999999999999996</v>
      </c>
      <c r="F87" s="15">
        <v>1.36</v>
      </c>
      <c r="G87" s="15">
        <v>3.98</v>
      </c>
      <c r="H87" s="15">
        <v>30.45</v>
      </c>
      <c r="I87" s="15">
        <v>0.01</v>
      </c>
      <c r="J87" s="15">
        <v>0.02</v>
      </c>
      <c r="K87" s="15">
        <v>0.04</v>
      </c>
      <c r="L87" s="15">
        <v>0.1</v>
      </c>
      <c r="M87" s="15">
        <v>18.809999999999999</v>
      </c>
      <c r="N87" s="15">
        <v>2.64</v>
      </c>
      <c r="O87" s="15">
        <v>14.69</v>
      </c>
      <c r="P87" s="15">
        <v>0.05</v>
      </c>
      <c r="Q87" s="67"/>
      <c r="R87" s="4"/>
      <c r="S87" s="4"/>
      <c r="T87" s="4"/>
      <c r="U87" s="4"/>
    </row>
    <row r="88" spans="1:22" ht="18" customHeight="1" x14ac:dyDescent="0.3">
      <c r="A88" s="64"/>
      <c r="B88" s="66" t="s">
        <v>229</v>
      </c>
      <c r="C88" s="17" t="s">
        <v>17</v>
      </c>
      <c r="D88" s="17">
        <v>30</v>
      </c>
      <c r="E88" s="15">
        <v>2.25</v>
      </c>
      <c r="F88" s="15">
        <v>2.94</v>
      </c>
      <c r="G88" s="15">
        <v>22.32</v>
      </c>
      <c r="H88" s="15">
        <v>125.1</v>
      </c>
      <c r="I88" s="15">
        <v>0.03</v>
      </c>
      <c r="J88" s="15">
        <v>0.02</v>
      </c>
      <c r="K88" s="15">
        <v>0.31</v>
      </c>
      <c r="L88" s="15">
        <v>0</v>
      </c>
      <c r="M88" s="15">
        <v>8.6999999999999993</v>
      </c>
      <c r="N88" s="15">
        <v>6.18</v>
      </c>
      <c r="O88" s="15">
        <v>18.21</v>
      </c>
      <c r="P88" s="15">
        <v>0.63</v>
      </c>
      <c r="Q88" s="67" t="s">
        <v>73</v>
      </c>
      <c r="R88" s="4"/>
      <c r="S88" s="4"/>
      <c r="T88" s="4"/>
      <c r="U88" s="4"/>
    </row>
    <row r="89" spans="1:22" ht="18" customHeight="1" x14ac:dyDescent="0.3">
      <c r="A89" s="64"/>
      <c r="B89" s="66"/>
      <c r="C89" s="17" t="s">
        <v>26</v>
      </c>
      <c r="D89" s="17">
        <v>15</v>
      </c>
      <c r="E89" s="15">
        <v>1.1200000000000001</v>
      </c>
      <c r="F89" s="15">
        <v>1.47</v>
      </c>
      <c r="G89" s="15">
        <v>11.16</v>
      </c>
      <c r="H89" s="15">
        <v>62.5</v>
      </c>
      <c r="I89" s="15">
        <v>0.02</v>
      </c>
      <c r="J89" s="15">
        <v>0.01</v>
      </c>
      <c r="K89" s="15">
        <v>0.16</v>
      </c>
      <c r="L89" s="15">
        <v>0</v>
      </c>
      <c r="M89" s="15">
        <v>4.3499999999999996</v>
      </c>
      <c r="N89" s="15">
        <v>3.09</v>
      </c>
      <c r="O89" s="15">
        <v>9.11</v>
      </c>
      <c r="P89" s="15">
        <v>0.31</v>
      </c>
      <c r="Q89" s="67"/>
      <c r="R89" s="4"/>
      <c r="S89" s="4"/>
      <c r="T89" s="4"/>
      <c r="U89" s="4"/>
    </row>
    <row r="90" spans="1:22" ht="18.75" customHeight="1" x14ac:dyDescent="0.3">
      <c r="A90" s="64"/>
      <c r="B90" s="66" t="s">
        <v>205</v>
      </c>
      <c r="C90" s="19" t="s">
        <v>17</v>
      </c>
      <c r="D90" s="19">
        <v>180</v>
      </c>
      <c r="E90" s="14">
        <v>5</v>
      </c>
      <c r="F90" s="14">
        <v>3.93</v>
      </c>
      <c r="G90" s="14">
        <v>7.35</v>
      </c>
      <c r="H90" s="14">
        <v>85.06</v>
      </c>
      <c r="I90" s="14">
        <v>7.0000000000000007E-2</v>
      </c>
      <c r="J90" s="14">
        <v>0.31</v>
      </c>
      <c r="K90" s="14">
        <v>0.18</v>
      </c>
      <c r="L90" s="14">
        <v>1.26</v>
      </c>
      <c r="M90" s="14">
        <v>216</v>
      </c>
      <c r="N90" s="14">
        <v>25.2</v>
      </c>
      <c r="O90" s="14">
        <v>162</v>
      </c>
      <c r="P90" s="14">
        <v>0.18</v>
      </c>
      <c r="Q90" s="67" t="s">
        <v>74</v>
      </c>
      <c r="R90" s="4"/>
      <c r="S90" s="4"/>
      <c r="T90" s="4"/>
      <c r="U90" s="4"/>
      <c r="V90" t="s">
        <v>29</v>
      </c>
    </row>
    <row r="91" spans="1:22" ht="18.75" x14ac:dyDescent="0.3">
      <c r="A91" s="64"/>
      <c r="B91" s="66"/>
      <c r="C91" s="19" t="s">
        <v>26</v>
      </c>
      <c r="D91" s="19">
        <v>150</v>
      </c>
      <c r="E91" s="14">
        <v>4.2</v>
      </c>
      <c r="F91" s="14">
        <v>3.28</v>
      </c>
      <c r="G91" s="14">
        <v>6.13</v>
      </c>
      <c r="H91" s="14">
        <v>70.89</v>
      </c>
      <c r="I91" s="14">
        <v>0.06</v>
      </c>
      <c r="J91" s="14">
        <v>0.26</v>
      </c>
      <c r="K91" s="14">
        <v>0.15</v>
      </c>
      <c r="L91" s="14">
        <v>1.05</v>
      </c>
      <c r="M91" s="14">
        <v>180</v>
      </c>
      <c r="N91" s="14">
        <v>21</v>
      </c>
      <c r="O91" s="14">
        <v>135</v>
      </c>
      <c r="P91" s="14">
        <v>0.15</v>
      </c>
      <c r="Q91" s="67"/>
      <c r="R91" s="4"/>
      <c r="S91" s="4"/>
      <c r="T91" s="4"/>
      <c r="U91" s="4"/>
    </row>
    <row r="92" spans="1:22" ht="18.75" x14ac:dyDescent="0.3">
      <c r="A92" s="64"/>
      <c r="B92" s="28" t="s">
        <v>37</v>
      </c>
      <c r="C92" s="28" t="s">
        <v>17</v>
      </c>
      <c r="D92" s="28">
        <v>360</v>
      </c>
      <c r="E92" s="29">
        <f t="shared" ref="E92:P92" si="15">E84+E86+E88+E90</f>
        <v>29.04</v>
      </c>
      <c r="F92" s="29">
        <f t="shared" si="15"/>
        <v>25.16</v>
      </c>
      <c r="G92" s="29">
        <f t="shared" si="15"/>
        <v>54.73</v>
      </c>
      <c r="H92" s="29">
        <f t="shared" si="15"/>
        <v>565.30999999999995</v>
      </c>
      <c r="I92" s="29">
        <f t="shared" si="15"/>
        <v>0.14000000000000001</v>
      </c>
      <c r="J92" s="29">
        <f t="shared" si="15"/>
        <v>0.38</v>
      </c>
      <c r="K92" s="29">
        <f t="shared" si="15"/>
        <v>1.3</v>
      </c>
      <c r="L92" s="29">
        <f t="shared" si="15"/>
        <v>1.3640000000000001</v>
      </c>
      <c r="M92" s="29">
        <f t="shared" si="15"/>
        <v>363.62</v>
      </c>
      <c r="N92" s="29">
        <f t="shared" si="15"/>
        <v>65.22</v>
      </c>
      <c r="O92" s="29">
        <f t="shared" si="15"/>
        <v>467.29999999999995</v>
      </c>
      <c r="P92" s="29">
        <f t="shared" si="15"/>
        <v>12.89</v>
      </c>
      <c r="Q92" s="28"/>
      <c r="R92" s="4"/>
      <c r="S92" s="4"/>
      <c r="T92" s="4" t="s">
        <v>29</v>
      </c>
      <c r="U92" s="4"/>
    </row>
    <row r="93" spans="1:22" ht="18.75" x14ac:dyDescent="0.3">
      <c r="A93" s="64"/>
      <c r="B93" s="28" t="s">
        <v>38</v>
      </c>
      <c r="C93" s="28" t="s">
        <v>26</v>
      </c>
      <c r="D93" s="28">
        <v>295</v>
      </c>
      <c r="E93" s="29">
        <f t="shared" ref="E93:P93" si="16">E85+E87+E89+E91</f>
        <v>22.779999999999998</v>
      </c>
      <c r="F93" s="29">
        <f t="shared" si="16"/>
        <v>19.59</v>
      </c>
      <c r="G93" s="29">
        <f t="shared" si="16"/>
        <v>38.190000000000005</v>
      </c>
      <c r="H93" s="29">
        <f t="shared" si="16"/>
        <v>422.65999999999997</v>
      </c>
      <c r="I93" s="29">
        <f t="shared" si="16"/>
        <v>0.11</v>
      </c>
      <c r="J93" s="29">
        <f t="shared" si="16"/>
        <v>0.31</v>
      </c>
      <c r="K93" s="29">
        <f t="shared" si="16"/>
        <v>0.9900000000000001</v>
      </c>
      <c r="L93" s="29">
        <f t="shared" si="16"/>
        <v>1.1520000000000001</v>
      </c>
      <c r="M93" s="29">
        <f t="shared" si="16"/>
        <v>293.17</v>
      </c>
      <c r="N93" s="29">
        <f t="shared" si="16"/>
        <v>52.730000000000004</v>
      </c>
      <c r="O93" s="29">
        <f t="shared" si="16"/>
        <v>385.8</v>
      </c>
      <c r="P93" s="29">
        <f t="shared" si="16"/>
        <v>4.68</v>
      </c>
      <c r="Q93" s="28"/>
      <c r="R93" s="4"/>
      <c r="S93" s="4"/>
      <c r="T93" s="4"/>
      <c r="U93" s="4"/>
    </row>
    <row r="94" spans="1:22" ht="18.75" x14ac:dyDescent="0.3">
      <c r="A94" s="78"/>
      <c r="B94" s="28" t="s">
        <v>55</v>
      </c>
      <c r="C94" s="28" t="s">
        <v>17</v>
      </c>
      <c r="D94" s="28">
        <f t="shared" ref="D94:P94" si="17">D64+D82+D92</f>
        <v>1362</v>
      </c>
      <c r="E94" s="29">
        <f t="shared" si="17"/>
        <v>50.83</v>
      </c>
      <c r="F94" s="29">
        <f t="shared" si="17"/>
        <v>45.900000000000006</v>
      </c>
      <c r="G94" s="29">
        <f t="shared" si="17"/>
        <v>186.76999999999998</v>
      </c>
      <c r="H94" s="29">
        <f t="shared" si="17"/>
        <v>1368.8600000000001</v>
      </c>
      <c r="I94" s="29">
        <f t="shared" si="17"/>
        <v>4.1059999999999999</v>
      </c>
      <c r="J94" s="29">
        <f t="shared" si="17"/>
        <v>0.54300000000000004</v>
      </c>
      <c r="K94" s="29">
        <f t="shared" si="17"/>
        <v>4.2889999999999997</v>
      </c>
      <c r="L94" s="29">
        <f t="shared" si="17"/>
        <v>1.504</v>
      </c>
      <c r="M94" s="29">
        <f t="shared" si="17"/>
        <v>718.98</v>
      </c>
      <c r="N94" s="29">
        <f t="shared" si="17"/>
        <v>235.41</v>
      </c>
      <c r="O94" s="29">
        <f t="shared" si="17"/>
        <v>1153.99</v>
      </c>
      <c r="P94" s="29">
        <f t="shared" si="17"/>
        <v>40.299999999999997</v>
      </c>
      <c r="Q94" s="28"/>
      <c r="R94" s="4"/>
      <c r="S94" s="4"/>
      <c r="T94" s="4"/>
      <c r="U94" s="4"/>
    </row>
    <row r="95" spans="1:22" ht="18.75" x14ac:dyDescent="0.3">
      <c r="A95" s="78"/>
      <c r="B95" s="28" t="s">
        <v>56</v>
      </c>
      <c r="C95" s="28" t="s">
        <v>26</v>
      </c>
      <c r="D95" s="28">
        <f t="shared" ref="D95:P95" si="18">D65+D83+D93</f>
        <v>1120</v>
      </c>
      <c r="E95" s="29">
        <f t="shared" si="18"/>
        <v>40.239999999999995</v>
      </c>
      <c r="F95" s="29">
        <f t="shared" si="18"/>
        <v>36.230000000000004</v>
      </c>
      <c r="G95" s="29">
        <f t="shared" si="18"/>
        <v>144.72</v>
      </c>
      <c r="H95" s="29">
        <f t="shared" si="18"/>
        <v>1069.8200000000002</v>
      </c>
      <c r="I95" s="29">
        <f t="shared" si="18"/>
        <v>3.3895</v>
      </c>
      <c r="J95" s="29">
        <f t="shared" si="18"/>
        <v>0.4395</v>
      </c>
      <c r="K95" s="29">
        <f t="shared" si="18"/>
        <v>3.5830000000000002</v>
      </c>
      <c r="L95" s="29">
        <f t="shared" si="18"/>
        <v>1.2520000000000002</v>
      </c>
      <c r="M95" s="29">
        <f t="shared" si="18"/>
        <v>587.85</v>
      </c>
      <c r="N95" s="29">
        <f t="shared" si="18"/>
        <v>190.2</v>
      </c>
      <c r="O95" s="29">
        <f t="shared" si="18"/>
        <v>947.29</v>
      </c>
      <c r="P95" s="29">
        <f t="shared" si="18"/>
        <v>25.740000000000002</v>
      </c>
      <c r="Q95" s="28"/>
      <c r="R95" s="4"/>
      <c r="S95" s="4"/>
      <c r="T95" s="4"/>
      <c r="U95" s="4"/>
    </row>
    <row r="96" spans="1:22" ht="25.35" customHeight="1" x14ac:dyDescent="0.3">
      <c r="A96" s="64" t="s">
        <v>3</v>
      </c>
      <c r="B96" s="79" t="s">
        <v>4</v>
      </c>
      <c r="C96" s="79"/>
      <c r="D96" s="79" t="s">
        <v>5</v>
      </c>
      <c r="E96" s="79" t="s">
        <v>6</v>
      </c>
      <c r="F96" s="79"/>
      <c r="G96" s="79"/>
      <c r="H96" s="79" t="s">
        <v>7</v>
      </c>
      <c r="I96" s="64" t="s">
        <v>8</v>
      </c>
      <c r="J96" s="64"/>
      <c r="K96" s="64"/>
      <c r="L96" s="64"/>
      <c r="M96" s="64" t="s">
        <v>9</v>
      </c>
      <c r="N96" s="64"/>
      <c r="O96" s="64"/>
      <c r="P96" s="64"/>
      <c r="Q96" s="79" t="s">
        <v>10</v>
      </c>
      <c r="R96" s="4"/>
      <c r="S96" s="4"/>
      <c r="T96" s="4"/>
      <c r="U96" s="4"/>
    </row>
    <row r="97" spans="1:21" ht="48.2" customHeight="1" x14ac:dyDescent="0.3">
      <c r="A97" s="64"/>
      <c r="B97" s="79"/>
      <c r="C97" s="79"/>
      <c r="D97" s="79"/>
      <c r="E97" s="32" t="s">
        <v>11</v>
      </c>
      <c r="F97" s="32" t="s">
        <v>12</v>
      </c>
      <c r="G97" s="32" t="s">
        <v>13</v>
      </c>
      <c r="H97" s="79"/>
      <c r="I97" s="31" t="s">
        <v>14</v>
      </c>
      <c r="J97" s="31" t="s">
        <v>15</v>
      </c>
      <c r="K97" s="31" t="s">
        <v>16</v>
      </c>
      <c r="L97" s="31" t="s">
        <v>17</v>
      </c>
      <c r="M97" s="31" t="s">
        <v>18</v>
      </c>
      <c r="N97" s="31" t="s">
        <v>19</v>
      </c>
      <c r="O97" s="31" t="s">
        <v>20</v>
      </c>
      <c r="P97" s="31" t="s">
        <v>21</v>
      </c>
      <c r="Q97" s="79"/>
      <c r="R97" s="4"/>
      <c r="S97" s="4"/>
      <c r="T97" s="4"/>
      <c r="U97" s="4"/>
    </row>
    <row r="98" spans="1:21" ht="19.5" customHeight="1" x14ac:dyDescent="0.35">
      <c r="A98" s="81" t="s">
        <v>75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4"/>
      <c r="S98" s="4"/>
      <c r="T98" s="4"/>
      <c r="U98" s="4"/>
    </row>
    <row r="99" spans="1:21" ht="18.75" customHeight="1" x14ac:dyDescent="0.3">
      <c r="A99" s="64" t="s">
        <v>58</v>
      </c>
      <c r="B99" s="66" t="s">
        <v>183</v>
      </c>
      <c r="C99" s="19" t="s">
        <v>17</v>
      </c>
      <c r="D99" s="19">
        <v>180</v>
      </c>
      <c r="E99" s="14">
        <v>4.33</v>
      </c>
      <c r="F99" s="14">
        <v>4.57</v>
      </c>
      <c r="G99" s="14">
        <v>15.14</v>
      </c>
      <c r="H99" s="14">
        <v>119.16</v>
      </c>
      <c r="I99" s="14">
        <v>0.1</v>
      </c>
      <c r="J99" s="14">
        <v>0.19</v>
      </c>
      <c r="K99" s="14">
        <v>0.24</v>
      </c>
      <c r="L99" s="14">
        <v>0.68</v>
      </c>
      <c r="M99" s="14">
        <v>119.11</v>
      </c>
      <c r="N99" s="14">
        <v>17.29</v>
      </c>
      <c r="O99" s="14">
        <v>153.19999999999999</v>
      </c>
      <c r="P99" s="14">
        <v>0.18</v>
      </c>
      <c r="Q99" s="67" t="s">
        <v>76</v>
      </c>
      <c r="R99" s="4"/>
      <c r="S99" s="4"/>
      <c r="T99" s="4"/>
      <c r="U99" s="4"/>
    </row>
    <row r="100" spans="1:21" ht="18.75" x14ac:dyDescent="0.3">
      <c r="A100" s="64"/>
      <c r="B100" s="66"/>
      <c r="C100" s="19" t="s">
        <v>26</v>
      </c>
      <c r="D100" s="19">
        <v>150</v>
      </c>
      <c r="E100" s="14">
        <v>3.61</v>
      </c>
      <c r="F100" s="14">
        <v>3.81</v>
      </c>
      <c r="G100" s="14">
        <v>12.62</v>
      </c>
      <c r="H100" s="14">
        <v>99.3</v>
      </c>
      <c r="I100" s="14">
        <v>0.08</v>
      </c>
      <c r="J100" s="14">
        <v>0.36</v>
      </c>
      <c r="K100" s="14">
        <v>0.2</v>
      </c>
      <c r="L100" s="14">
        <v>0.57999999999999996</v>
      </c>
      <c r="M100" s="14">
        <v>103.22</v>
      </c>
      <c r="N100" s="14">
        <v>14.98</v>
      </c>
      <c r="O100" s="14">
        <v>127.67</v>
      </c>
      <c r="P100" s="14">
        <v>0.15</v>
      </c>
      <c r="Q100" s="67"/>
      <c r="R100" s="4"/>
      <c r="S100" s="4"/>
      <c r="T100" s="4"/>
      <c r="U100" s="4"/>
    </row>
    <row r="101" spans="1:21" ht="18.75" customHeight="1" x14ac:dyDescent="0.3">
      <c r="A101" s="64"/>
      <c r="B101" s="70" t="s">
        <v>77</v>
      </c>
      <c r="C101" s="19" t="s">
        <v>17</v>
      </c>
      <c r="D101" s="19" t="s">
        <v>220</v>
      </c>
      <c r="E101" s="14">
        <v>2.62</v>
      </c>
      <c r="F101" s="14">
        <v>3.42</v>
      </c>
      <c r="G101" s="14">
        <v>29.53</v>
      </c>
      <c r="H101" s="14">
        <v>159.27000000000001</v>
      </c>
      <c r="I101" s="14">
        <v>0.03</v>
      </c>
      <c r="J101" s="14">
        <v>0.02</v>
      </c>
      <c r="K101" s="14">
        <v>0.32</v>
      </c>
      <c r="L101" s="14">
        <v>7.0000000000000007E-2</v>
      </c>
      <c r="M101" s="14">
        <v>6.93</v>
      </c>
      <c r="N101" s="14">
        <v>7.2</v>
      </c>
      <c r="O101" s="14">
        <v>18.71</v>
      </c>
      <c r="P101" s="14">
        <v>0.56000000000000005</v>
      </c>
      <c r="Q101" s="67" t="s">
        <v>78</v>
      </c>
      <c r="R101" s="4"/>
      <c r="S101" s="4"/>
      <c r="T101" s="4"/>
      <c r="U101" s="4"/>
    </row>
    <row r="102" spans="1:21" ht="18.75" x14ac:dyDescent="0.3">
      <c r="A102" s="64"/>
      <c r="B102" s="70"/>
      <c r="C102" s="19" t="s">
        <v>26</v>
      </c>
      <c r="D102" s="61">
        <v>38640</v>
      </c>
      <c r="E102" s="14">
        <v>1.96</v>
      </c>
      <c r="F102" s="14">
        <v>2.56</v>
      </c>
      <c r="G102" s="14">
        <v>22.14</v>
      </c>
      <c r="H102" s="14">
        <v>119.45</v>
      </c>
      <c r="I102" s="14">
        <v>0.02</v>
      </c>
      <c r="J102" s="14">
        <v>0.01</v>
      </c>
      <c r="K102" s="14">
        <v>0.23</v>
      </c>
      <c r="L102" s="14">
        <v>0.05</v>
      </c>
      <c r="M102" s="14">
        <v>4.95</v>
      </c>
      <c r="N102" s="14">
        <v>5.14</v>
      </c>
      <c r="O102" s="14">
        <v>13.36</v>
      </c>
      <c r="P102" s="14">
        <v>0.4</v>
      </c>
      <c r="Q102" s="67"/>
      <c r="R102" s="4"/>
      <c r="S102" s="4"/>
      <c r="T102" s="4"/>
      <c r="U102" s="4"/>
    </row>
    <row r="103" spans="1:21" ht="18.75" customHeight="1" x14ac:dyDescent="0.3">
      <c r="A103" s="64"/>
      <c r="B103" s="66" t="s">
        <v>238</v>
      </c>
      <c r="C103" s="19" t="s">
        <v>17</v>
      </c>
      <c r="D103" s="33">
        <v>200</v>
      </c>
      <c r="E103" s="34">
        <v>2.97</v>
      </c>
      <c r="F103" s="14">
        <v>2.6</v>
      </c>
      <c r="G103" s="14">
        <v>15.92</v>
      </c>
      <c r="H103" s="14">
        <v>98.8</v>
      </c>
      <c r="I103" s="14">
        <v>0.04</v>
      </c>
      <c r="J103" s="14">
        <v>0.16</v>
      </c>
      <c r="K103" s="14">
        <v>0.12</v>
      </c>
      <c r="L103" s="14">
        <v>1.33</v>
      </c>
      <c r="M103" s="14">
        <v>126.5</v>
      </c>
      <c r="N103" s="14">
        <v>15.4</v>
      </c>
      <c r="O103" s="14">
        <v>92.78</v>
      </c>
      <c r="P103" s="14">
        <v>0.41</v>
      </c>
      <c r="Q103" s="67" t="s">
        <v>79</v>
      </c>
      <c r="R103" s="4"/>
      <c r="S103" s="4"/>
      <c r="T103" s="4"/>
      <c r="U103" s="4"/>
    </row>
    <row r="104" spans="1:21" ht="18.75" x14ac:dyDescent="0.3">
      <c r="A104" s="64"/>
      <c r="B104" s="66"/>
      <c r="C104" s="19" t="s">
        <v>26</v>
      </c>
      <c r="D104" s="33">
        <v>180</v>
      </c>
      <c r="E104" s="34">
        <v>2.67</v>
      </c>
      <c r="F104" s="14">
        <v>2.34</v>
      </c>
      <c r="G104" s="14">
        <v>14.33</v>
      </c>
      <c r="H104" s="14">
        <v>89</v>
      </c>
      <c r="I104" s="14">
        <v>0.04</v>
      </c>
      <c r="J104" s="14">
        <v>0.14000000000000001</v>
      </c>
      <c r="K104" s="14">
        <v>0.11</v>
      </c>
      <c r="L104" s="14">
        <v>1.2</v>
      </c>
      <c r="M104" s="14">
        <v>113.9</v>
      </c>
      <c r="N104" s="14">
        <v>13.9</v>
      </c>
      <c r="O104" s="14">
        <v>83.5</v>
      </c>
      <c r="P104" s="14">
        <v>0.37</v>
      </c>
      <c r="Q104" s="67"/>
      <c r="R104" s="4"/>
      <c r="S104" s="4"/>
      <c r="T104" s="4"/>
      <c r="U104" s="4"/>
    </row>
    <row r="105" spans="1:21" ht="18.75" x14ac:dyDescent="0.3">
      <c r="A105" s="64"/>
      <c r="B105" s="28" t="s">
        <v>37</v>
      </c>
      <c r="C105" s="28" t="s">
        <v>17</v>
      </c>
      <c r="D105" s="28">
        <v>415</v>
      </c>
      <c r="E105" s="29">
        <f t="shared" ref="E105:P105" si="19">E99+E101+E103</f>
        <v>9.92</v>
      </c>
      <c r="F105" s="29">
        <f t="shared" si="19"/>
        <v>10.59</v>
      </c>
      <c r="G105" s="29">
        <f t="shared" si="19"/>
        <v>60.59</v>
      </c>
      <c r="H105" s="29">
        <f t="shared" si="19"/>
        <v>377.23</v>
      </c>
      <c r="I105" s="29">
        <f t="shared" si="19"/>
        <v>0.17</v>
      </c>
      <c r="J105" s="29">
        <f t="shared" si="19"/>
        <v>0.37</v>
      </c>
      <c r="K105" s="29">
        <f t="shared" si="19"/>
        <v>0.68</v>
      </c>
      <c r="L105" s="29">
        <f t="shared" si="19"/>
        <v>2.08</v>
      </c>
      <c r="M105" s="29">
        <f t="shared" si="19"/>
        <v>252.54</v>
      </c>
      <c r="N105" s="29">
        <f t="shared" si="19"/>
        <v>39.89</v>
      </c>
      <c r="O105" s="29">
        <f t="shared" si="19"/>
        <v>264.69</v>
      </c>
      <c r="P105" s="29">
        <f t="shared" si="19"/>
        <v>1.1499999999999999</v>
      </c>
      <c r="Q105" s="28"/>
      <c r="R105" s="4"/>
      <c r="S105" s="4"/>
      <c r="T105" s="4"/>
      <c r="U105" s="4"/>
    </row>
    <row r="106" spans="1:21" ht="18.75" x14ac:dyDescent="0.3">
      <c r="A106" s="64"/>
      <c r="B106" s="28" t="s">
        <v>38</v>
      </c>
      <c r="C106" s="28" t="s">
        <v>26</v>
      </c>
      <c r="D106" s="28">
        <v>355</v>
      </c>
      <c r="E106" s="29">
        <f t="shared" ref="E106:P106" si="20">E100+E102+E104</f>
        <v>8.24</v>
      </c>
      <c r="F106" s="29">
        <f t="shared" si="20"/>
        <v>8.7100000000000009</v>
      </c>
      <c r="G106" s="29">
        <f t="shared" si="20"/>
        <v>49.089999999999996</v>
      </c>
      <c r="H106" s="29">
        <f t="shared" si="20"/>
        <v>307.75</v>
      </c>
      <c r="I106" s="29">
        <f t="shared" si="20"/>
        <v>0.14000000000000001</v>
      </c>
      <c r="J106" s="29">
        <f t="shared" si="20"/>
        <v>0.51</v>
      </c>
      <c r="K106" s="29">
        <f t="shared" si="20"/>
        <v>0.54</v>
      </c>
      <c r="L106" s="29">
        <f t="shared" si="20"/>
        <v>1.83</v>
      </c>
      <c r="M106" s="29">
        <f t="shared" si="20"/>
        <v>222.07</v>
      </c>
      <c r="N106" s="29">
        <f t="shared" si="20"/>
        <v>34.020000000000003</v>
      </c>
      <c r="O106" s="29">
        <f t="shared" si="20"/>
        <v>224.53</v>
      </c>
      <c r="P106" s="29">
        <f t="shared" si="20"/>
        <v>0.92</v>
      </c>
      <c r="Q106" s="28"/>
      <c r="R106" s="4"/>
      <c r="S106" s="4"/>
      <c r="T106" s="4" t="s">
        <v>29</v>
      </c>
      <c r="U106" s="4"/>
    </row>
    <row r="107" spans="1:21" ht="18.75" customHeight="1" x14ac:dyDescent="0.3">
      <c r="A107" s="75" t="s">
        <v>80</v>
      </c>
      <c r="B107" s="66" t="s">
        <v>239</v>
      </c>
      <c r="C107" s="19" t="s">
        <v>17</v>
      </c>
      <c r="D107" s="19">
        <v>200</v>
      </c>
      <c r="E107" s="14">
        <v>6.11</v>
      </c>
      <c r="F107" s="14">
        <v>5.44</v>
      </c>
      <c r="G107" s="14">
        <v>10.11</v>
      </c>
      <c r="H107" s="14">
        <v>113.3</v>
      </c>
      <c r="I107" s="14">
        <v>0.08</v>
      </c>
      <c r="J107" s="14">
        <v>0.32</v>
      </c>
      <c r="K107" s="14">
        <v>0.21</v>
      </c>
      <c r="L107" s="14">
        <v>2.73</v>
      </c>
      <c r="M107" s="14">
        <v>252.8</v>
      </c>
      <c r="N107" s="14">
        <v>24.46</v>
      </c>
      <c r="O107" s="14">
        <v>189.6</v>
      </c>
      <c r="P107" s="14">
        <v>0.21</v>
      </c>
      <c r="Q107" s="67" t="s">
        <v>82</v>
      </c>
      <c r="R107" s="4"/>
      <c r="S107" s="4"/>
      <c r="T107" s="4"/>
      <c r="U107" s="4"/>
    </row>
    <row r="108" spans="1:21" ht="18.75" x14ac:dyDescent="0.3">
      <c r="A108" s="75"/>
      <c r="B108" s="66"/>
      <c r="C108" s="19" t="s">
        <v>26</v>
      </c>
      <c r="D108" s="19">
        <v>150</v>
      </c>
      <c r="E108" s="14">
        <v>4.58</v>
      </c>
      <c r="F108" s="14">
        <v>4.08</v>
      </c>
      <c r="G108" s="14">
        <v>7.58</v>
      </c>
      <c r="H108" s="14">
        <v>85</v>
      </c>
      <c r="I108" s="14">
        <v>0.06</v>
      </c>
      <c r="J108" s="14">
        <v>0.24</v>
      </c>
      <c r="K108" s="14">
        <v>0.16</v>
      </c>
      <c r="L108" s="14">
        <v>2.0499999999999998</v>
      </c>
      <c r="M108" s="14">
        <v>189.6</v>
      </c>
      <c r="N108" s="14">
        <v>22.1</v>
      </c>
      <c r="O108" s="14">
        <v>142.19999999999999</v>
      </c>
      <c r="P108" s="14">
        <v>0.16</v>
      </c>
      <c r="Q108" s="67"/>
      <c r="R108" s="4"/>
      <c r="S108" s="4"/>
      <c r="T108" s="4"/>
      <c r="U108" s="4"/>
    </row>
    <row r="109" spans="1:21" ht="17.45" customHeight="1" x14ac:dyDescent="0.3">
      <c r="A109" s="75" t="s">
        <v>43</v>
      </c>
      <c r="B109" s="91" t="s">
        <v>207</v>
      </c>
      <c r="C109" s="16" t="s">
        <v>17</v>
      </c>
      <c r="D109" s="16">
        <v>50</v>
      </c>
      <c r="E109" s="15">
        <v>0.4</v>
      </c>
      <c r="F109" s="15">
        <v>0.05</v>
      </c>
      <c r="G109" s="15">
        <v>0.85</v>
      </c>
      <c r="H109" s="15">
        <v>6.5</v>
      </c>
      <c r="I109" s="15">
        <v>8.0000000000000002E-3</v>
      </c>
      <c r="J109" s="15">
        <v>0.02</v>
      </c>
      <c r="K109" s="15">
        <v>0.17</v>
      </c>
      <c r="L109" s="15">
        <v>1.35</v>
      </c>
      <c r="M109" s="15">
        <v>6.2</v>
      </c>
      <c r="N109" s="15">
        <v>0</v>
      </c>
      <c r="O109" s="15">
        <v>20.190000000000001</v>
      </c>
      <c r="P109" s="15">
        <v>0.16</v>
      </c>
      <c r="Q109" s="66" t="s">
        <v>227</v>
      </c>
      <c r="R109" s="4"/>
      <c r="S109" s="4"/>
      <c r="T109" s="4"/>
      <c r="U109" s="4"/>
    </row>
    <row r="110" spans="1:21" ht="18.75" x14ac:dyDescent="0.3">
      <c r="A110" s="75"/>
      <c r="B110" s="91" t="s">
        <v>119</v>
      </c>
      <c r="C110" s="16" t="s">
        <v>26</v>
      </c>
      <c r="D110" s="16">
        <v>30</v>
      </c>
      <c r="E110" s="15">
        <v>0.24</v>
      </c>
      <c r="F110" s="15">
        <v>0.03</v>
      </c>
      <c r="G110" s="15">
        <v>0.51</v>
      </c>
      <c r="H110" s="15">
        <v>3.9</v>
      </c>
      <c r="I110" s="15">
        <v>5.0000000000000001E-3</v>
      </c>
      <c r="J110" s="15">
        <v>5.0000000000000001E-3</v>
      </c>
      <c r="K110" s="15">
        <v>0.1</v>
      </c>
      <c r="L110" s="15">
        <v>0.81</v>
      </c>
      <c r="M110" s="15">
        <v>3.72</v>
      </c>
      <c r="N110" s="15">
        <v>0</v>
      </c>
      <c r="O110" s="15">
        <v>12.11</v>
      </c>
      <c r="P110" s="15">
        <v>0.09</v>
      </c>
      <c r="Q110" s="66"/>
      <c r="R110" s="4"/>
      <c r="S110" s="4"/>
      <c r="T110" s="4"/>
      <c r="U110" s="4"/>
    </row>
    <row r="111" spans="1:21" ht="18.75" customHeight="1" x14ac:dyDescent="0.3">
      <c r="A111" s="75"/>
      <c r="B111" s="66" t="s">
        <v>210</v>
      </c>
      <c r="C111" s="19" t="s">
        <v>17</v>
      </c>
      <c r="D111" s="19">
        <v>200</v>
      </c>
      <c r="E111" s="14">
        <v>1.63</v>
      </c>
      <c r="F111" s="14">
        <v>4.2</v>
      </c>
      <c r="G111" s="14">
        <v>9.09</v>
      </c>
      <c r="H111" s="14">
        <v>85.27</v>
      </c>
      <c r="I111" s="14">
        <v>0.09</v>
      </c>
      <c r="J111" s="14">
        <v>0.06</v>
      </c>
      <c r="K111" s="14">
        <v>1.1399999999999999</v>
      </c>
      <c r="L111" s="14">
        <v>6.08</v>
      </c>
      <c r="M111" s="14">
        <v>26.4</v>
      </c>
      <c r="N111" s="14">
        <v>26.4</v>
      </c>
      <c r="O111" s="14">
        <v>164</v>
      </c>
      <c r="P111" s="14">
        <v>1.36</v>
      </c>
      <c r="Q111" s="67" t="s">
        <v>83</v>
      </c>
      <c r="R111" s="4"/>
      <c r="S111" s="4"/>
      <c r="T111" s="4"/>
      <c r="U111" s="4"/>
    </row>
    <row r="112" spans="1:21" ht="18.75" x14ac:dyDescent="0.3">
      <c r="A112" s="75"/>
      <c r="B112" s="66"/>
      <c r="C112" s="19" t="s">
        <v>26</v>
      </c>
      <c r="D112" s="19">
        <v>150</v>
      </c>
      <c r="E112" s="14">
        <v>1.22</v>
      </c>
      <c r="F112" s="14">
        <v>3.15</v>
      </c>
      <c r="G112" s="14">
        <v>6.82</v>
      </c>
      <c r="H112" s="14">
        <v>63.95</v>
      </c>
      <c r="I112" s="14">
        <v>7.0000000000000007E-2</v>
      </c>
      <c r="J112" s="14">
        <v>4.4999999999999998E-2</v>
      </c>
      <c r="K112" s="14">
        <v>0.9</v>
      </c>
      <c r="L112" s="14">
        <v>4.5599999999999996</v>
      </c>
      <c r="M112" s="14">
        <v>19.8</v>
      </c>
      <c r="N112" s="14">
        <v>19.8</v>
      </c>
      <c r="O112" s="14">
        <v>123</v>
      </c>
      <c r="P112" s="14">
        <v>1.02</v>
      </c>
      <c r="Q112" s="67"/>
      <c r="R112" s="4"/>
      <c r="S112" s="4"/>
      <c r="T112" s="4"/>
      <c r="U112" s="4"/>
    </row>
    <row r="113" spans="1:22" ht="18.75" customHeight="1" x14ac:dyDescent="0.3">
      <c r="A113" s="75"/>
      <c r="B113" s="66" t="s">
        <v>84</v>
      </c>
      <c r="C113" s="19" t="s">
        <v>17</v>
      </c>
      <c r="D113" s="19">
        <v>150</v>
      </c>
      <c r="E113" s="14">
        <v>14.17</v>
      </c>
      <c r="F113" s="14">
        <v>11.96</v>
      </c>
      <c r="G113" s="14">
        <v>25.08</v>
      </c>
      <c r="H113" s="14">
        <v>264.39999999999998</v>
      </c>
      <c r="I113" s="14">
        <v>0.06</v>
      </c>
      <c r="J113" s="14">
        <v>0.13</v>
      </c>
      <c r="K113" s="14">
        <v>5.6</v>
      </c>
      <c r="L113" s="14">
        <v>2.02</v>
      </c>
      <c r="M113" s="14">
        <v>38.4</v>
      </c>
      <c r="N113" s="14">
        <v>30</v>
      </c>
      <c r="O113" s="14">
        <v>150</v>
      </c>
      <c r="P113" s="14">
        <v>2.75</v>
      </c>
      <c r="Q113" s="67" t="s">
        <v>85</v>
      </c>
      <c r="R113" s="4"/>
      <c r="S113" s="4"/>
      <c r="T113" s="4"/>
      <c r="U113" s="4"/>
    </row>
    <row r="114" spans="1:22" ht="18.75" x14ac:dyDescent="0.3">
      <c r="A114" s="75"/>
      <c r="B114" s="66"/>
      <c r="C114" s="19" t="s">
        <v>26</v>
      </c>
      <c r="D114" s="19">
        <v>150</v>
      </c>
      <c r="E114" s="14">
        <v>14.17</v>
      </c>
      <c r="F114" s="14">
        <v>11.96</v>
      </c>
      <c r="G114" s="14">
        <v>25.08</v>
      </c>
      <c r="H114" s="14">
        <v>264.39999999999998</v>
      </c>
      <c r="I114" s="14">
        <v>0.06</v>
      </c>
      <c r="J114" s="14">
        <v>0.13</v>
      </c>
      <c r="K114" s="14">
        <v>5.6</v>
      </c>
      <c r="L114" s="14">
        <v>2.02</v>
      </c>
      <c r="M114" s="14">
        <v>38.4</v>
      </c>
      <c r="N114" s="14">
        <v>30</v>
      </c>
      <c r="O114" s="14">
        <v>150</v>
      </c>
      <c r="P114" s="14">
        <v>2.75</v>
      </c>
      <c r="Q114" s="67"/>
      <c r="R114" s="4"/>
      <c r="S114" s="4"/>
      <c r="T114" s="4"/>
      <c r="U114" s="4"/>
    </row>
    <row r="115" spans="1:22" ht="18.75" customHeight="1" x14ac:dyDescent="0.3">
      <c r="A115" s="75"/>
      <c r="B115" s="92" t="s">
        <v>240</v>
      </c>
      <c r="C115" s="19" t="s">
        <v>17</v>
      </c>
      <c r="D115" s="33">
        <v>180</v>
      </c>
      <c r="E115" s="34">
        <v>0.43</v>
      </c>
      <c r="F115" s="14">
        <v>0.25</v>
      </c>
      <c r="G115" s="14">
        <v>12.66</v>
      </c>
      <c r="H115" s="14">
        <v>54.61</v>
      </c>
      <c r="I115" s="14">
        <v>0.01</v>
      </c>
      <c r="J115" s="14">
        <v>0.01</v>
      </c>
      <c r="K115" s="14">
        <v>0</v>
      </c>
      <c r="L115" s="14">
        <v>2.34</v>
      </c>
      <c r="M115" s="14">
        <v>13.37</v>
      </c>
      <c r="N115" s="14">
        <v>3.24</v>
      </c>
      <c r="O115" s="14">
        <v>0</v>
      </c>
      <c r="P115" s="14">
        <v>0.4</v>
      </c>
      <c r="Q115" s="67" t="s">
        <v>221</v>
      </c>
      <c r="R115" s="4"/>
      <c r="S115" s="4"/>
      <c r="T115" s="4" t="s">
        <v>29</v>
      </c>
      <c r="U115" s="4"/>
    </row>
    <row r="116" spans="1:22" ht="18.75" x14ac:dyDescent="0.3">
      <c r="A116" s="75"/>
      <c r="B116" s="92"/>
      <c r="C116" s="19" t="s">
        <v>26</v>
      </c>
      <c r="D116" s="33">
        <v>150</v>
      </c>
      <c r="E116" s="34">
        <v>0.36</v>
      </c>
      <c r="F116" s="14">
        <v>0.21</v>
      </c>
      <c r="G116" s="14">
        <v>10.55</v>
      </c>
      <c r="H116" s="14">
        <v>45.51</v>
      </c>
      <c r="I116" s="14">
        <v>0.01</v>
      </c>
      <c r="J116" s="14">
        <v>0.01</v>
      </c>
      <c r="K116" s="14">
        <v>0</v>
      </c>
      <c r="L116" s="14">
        <v>1.9</v>
      </c>
      <c r="M116" s="14">
        <v>11.14</v>
      </c>
      <c r="N116" s="14">
        <v>2.7</v>
      </c>
      <c r="O116" s="14">
        <v>0</v>
      </c>
      <c r="P116" s="14">
        <v>0.35</v>
      </c>
      <c r="Q116" s="67"/>
      <c r="R116" s="4"/>
      <c r="S116" s="4"/>
      <c r="T116" s="4"/>
      <c r="U116" s="4" t="s">
        <v>29</v>
      </c>
    </row>
    <row r="117" spans="1:22" ht="18.75" customHeight="1" x14ac:dyDescent="0.3">
      <c r="A117" s="75"/>
      <c r="B117" s="70" t="s">
        <v>46</v>
      </c>
      <c r="C117" s="19" t="s">
        <v>17</v>
      </c>
      <c r="D117" s="19">
        <v>40</v>
      </c>
      <c r="E117" s="14">
        <v>3.04</v>
      </c>
      <c r="F117" s="14">
        <v>0.32</v>
      </c>
      <c r="G117" s="14">
        <v>19.68</v>
      </c>
      <c r="H117" s="14">
        <v>94</v>
      </c>
      <c r="I117" s="14">
        <v>6.6000000000000003E-2</v>
      </c>
      <c r="J117" s="14">
        <v>2.5999999999999999E-2</v>
      </c>
      <c r="K117" s="14">
        <v>0.64</v>
      </c>
      <c r="L117" s="14">
        <v>0</v>
      </c>
      <c r="M117" s="14">
        <v>9.1999999999999993</v>
      </c>
      <c r="N117" s="14">
        <v>13.2</v>
      </c>
      <c r="O117" s="14">
        <v>34.799999999999997</v>
      </c>
      <c r="P117" s="14">
        <v>0.8</v>
      </c>
      <c r="Q117" s="67" t="s">
        <v>47</v>
      </c>
      <c r="R117" s="4"/>
      <c r="S117" s="4"/>
      <c r="T117" s="4"/>
      <c r="U117" s="4"/>
    </row>
    <row r="118" spans="1:22" ht="18.75" x14ac:dyDescent="0.3">
      <c r="A118" s="75"/>
      <c r="B118" s="70"/>
      <c r="C118" s="19" t="s">
        <v>26</v>
      </c>
      <c r="D118" s="19">
        <v>30</v>
      </c>
      <c r="E118" s="14">
        <v>2.2799999999999998</v>
      </c>
      <c r="F118" s="14">
        <v>0.24</v>
      </c>
      <c r="G118" s="14">
        <v>14.76</v>
      </c>
      <c r="H118" s="14">
        <v>70.5</v>
      </c>
      <c r="I118" s="14">
        <f t="shared" ref="I118:P118" si="21">I117*30/40</f>
        <v>4.9500000000000002E-2</v>
      </c>
      <c r="J118" s="14">
        <f t="shared" si="21"/>
        <v>1.9499999999999997E-2</v>
      </c>
      <c r="K118" s="14">
        <f t="shared" si="21"/>
        <v>0.48</v>
      </c>
      <c r="L118" s="14">
        <f t="shared" si="21"/>
        <v>0</v>
      </c>
      <c r="M118" s="14">
        <f t="shared" si="21"/>
        <v>6.9</v>
      </c>
      <c r="N118" s="14">
        <f t="shared" si="21"/>
        <v>9.9</v>
      </c>
      <c r="O118" s="14">
        <f t="shared" si="21"/>
        <v>26.1</v>
      </c>
      <c r="P118" s="14">
        <f t="shared" si="21"/>
        <v>0.6</v>
      </c>
      <c r="Q118" s="67"/>
      <c r="R118" s="4"/>
      <c r="S118" s="4"/>
      <c r="T118" s="4"/>
      <c r="U118" s="4"/>
    </row>
    <row r="119" spans="1:22" ht="18.75" customHeight="1" x14ac:dyDescent="0.3">
      <c r="A119" s="75"/>
      <c r="B119" s="70" t="s">
        <v>48</v>
      </c>
      <c r="C119" s="19" t="s">
        <v>17</v>
      </c>
      <c r="D119" s="19">
        <v>37</v>
      </c>
      <c r="E119" s="14">
        <v>2.4700000000000002</v>
      </c>
      <c r="F119" s="14">
        <v>0.45</v>
      </c>
      <c r="G119" s="14">
        <v>12.52</v>
      </c>
      <c r="H119" s="14">
        <v>65.25</v>
      </c>
      <c r="I119" s="14">
        <v>1.94</v>
      </c>
      <c r="J119" s="14">
        <v>3.6999999999999998E-2</v>
      </c>
      <c r="K119" s="14">
        <v>0.26</v>
      </c>
      <c r="L119" s="14">
        <v>0</v>
      </c>
      <c r="M119" s="14">
        <v>13.95</v>
      </c>
      <c r="N119" s="14">
        <v>17.39</v>
      </c>
      <c r="O119" s="14">
        <v>58.46</v>
      </c>
      <c r="P119" s="14">
        <v>1.44</v>
      </c>
      <c r="Q119" s="67" t="s">
        <v>49</v>
      </c>
      <c r="R119" s="4"/>
      <c r="S119" s="4"/>
      <c r="T119" s="4"/>
      <c r="U119" s="4"/>
    </row>
    <row r="120" spans="1:22" ht="18.75" x14ac:dyDescent="0.3">
      <c r="A120" s="75"/>
      <c r="B120" s="70"/>
      <c r="C120" s="19" t="s">
        <v>26</v>
      </c>
      <c r="D120" s="19">
        <v>30</v>
      </c>
      <c r="E120" s="14">
        <v>1.98</v>
      </c>
      <c r="F120" s="14">
        <v>0.36</v>
      </c>
      <c r="G120" s="14">
        <v>10.02</v>
      </c>
      <c r="H120" s="14">
        <v>52.2</v>
      </c>
      <c r="I120" s="14">
        <v>1.6</v>
      </c>
      <c r="J120" s="14">
        <v>0.03</v>
      </c>
      <c r="K120" s="14">
        <v>0.21</v>
      </c>
      <c r="L120" s="14">
        <v>0</v>
      </c>
      <c r="M120" s="14">
        <v>10.5</v>
      </c>
      <c r="N120" s="14">
        <v>14.1</v>
      </c>
      <c r="O120" s="14">
        <v>47.4</v>
      </c>
      <c r="P120" s="14">
        <v>1.17</v>
      </c>
      <c r="Q120" s="67"/>
      <c r="R120" s="4"/>
      <c r="S120" s="4"/>
      <c r="T120" s="4"/>
      <c r="U120" s="4"/>
    </row>
    <row r="121" spans="1:22" ht="18.75" x14ac:dyDescent="0.3">
      <c r="A121" s="75"/>
      <c r="B121" s="28" t="s">
        <v>37</v>
      </c>
      <c r="C121" s="28" t="s">
        <v>17</v>
      </c>
      <c r="D121" s="28">
        <v>657</v>
      </c>
      <c r="E121" s="29">
        <f t="shared" ref="E121:P121" si="22">E109+E111+E113+E115+E117+E119</f>
        <v>22.139999999999997</v>
      </c>
      <c r="F121" s="29">
        <f t="shared" si="22"/>
        <v>17.23</v>
      </c>
      <c r="G121" s="29">
        <f t="shared" si="22"/>
        <v>79.879999999999981</v>
      </c>
      <c r="H121" s="29">
        <f t="shared" si="22"/>
        <v>570.03</v>
      </c>
      <c r="I121" s="29">
        <f t="shared" si="22"/>
        <v>2.1739999999999999</v>
      </c>
      <c r="J121" s="29">
        <f t="shared" si="22"/>
        <v>0.28300000000000003</v>
      </c>
      <c r="K121" s="29">
        <f t="shared" si="22"/>
        <v>7.8099999999999987</v>
      </c>
      <c r="L121" s="29">
        <f t="shared" si="22"/>
        <v>11.79</v>
      </c>
      <c r="M121" s="29">
        <f t="shared" si="22"/>
        <v>107.52000000000001</v>
      </c>
      <c r="N121" s="29">
        <f t="shared" si="22"/>
        <v>90.23</v>
      </c>
      <c r="O121" s="29">
        <f t="shared" si="22"/>
        <v>427.45</v>
      </c>
      <c r="P121" s="29">
        <f t="shared" si="22"/>
        <v>6.91</v>
      </c>
      <c r="Q121" s="28"/>
      <c r="R121" s="4"/>
      <c r="S121" s="4"/>
      <c r="T121" s="4"/>
      <c r="U121" s="4"/>
    </row>
    <row r="122" spans="1:22" ht="18.75" x14ac:dyDescent="0.3">
      <c r="A122" s="75"/>
      <c r="B122" s="28" t="s">
        <v>38</v>
      </c>
      <c r="C122" s="28" t="s">
        <v>26</v>
      </c>
      <c r="D122" s="28">
        <v>540</v>
      </c>
      <c r="E122" s="29">
        <f t="shared" ref="E122:P122" si="23">E110+E112+E114+E116+E118+E120</f>
        <v>20.25</v>
      </c>
      <c r="F122" s="29">
        <f t="shared" si="23"/>
        <v>15.950000000000001</v>
      </c>
      <c r="G122" s="29">
        <f t="shared" si="23"/>
        <v>67.739999999999995</v>
      </c>
      <c r="H122" s="29">
        <f t="shared" si="23"/>
        <v>500.46</v>
      </c>
      <c r="I122" s="29">
        <f t="shared" si="23"/>
        <v>1.7945000000000002</v>
      </c>
      <c r="J122" s="29">
        <f t="shared" si="23"/>
        <v>0.23949999999999999</v>
      </c>
      <c r="K122" s="29">
        <f t="shared" si="23"/>
        <v>7.29</v>
      </c>
      <c r="L122" s="29">
        <f t="shared" si="23"/>
        <v>9.2899999999999991</v>
      </c>
      <c r="M122" s="29">
        <f t="shared" si="23"/>
        <v>90.460000000000008</v>
      </c>
      <c r="N122" s="29">
        <f t="shared" si="23"/>
        <v>76.5</v>
      </c>
      <c r="O122" s="29">
        <f t="shared" si="23"/>
        <v>358.61</v>
      </c>
      <c r="P122" s="29">
        <f t="shared" si="23"/>
        <v>5.9799999999999995</v>
      </c>
      <c r="Q122" s="28"/>
      <c r="R122" s="4"/>
      <c r="S122" s="4"/>
      <c r="T122" s="4"/>
      <c r="U122" s="4"/>
    </row>
    <row r="123" spans="1:22" ht="17.45" customHeight="1" x14ac:dyDescent="0.3">
      <c r="A123" s="75" t="s">
        <v>50</v>
      </c>
      <c r="B123" s="93" t="s">
        <v>86</v>
      </c>
      <c r="C123" s="18" t="s">
        <v>17</v>
      </c>
      <c r="D123" s="17">
        <v>150</v>
      </c>
      <c r="E123" s="36">
        <v>3.16</v>
      </c>
      <c r="F123" s="36">
        <v>3.34</v>
      </c>
      <c r="G123" s="36">
        <v>26.52</v>
      </c>
      <c r="H123" s="36">
        <v>148.80000000000001</v>
      </c>
      <c r="I123" s="36">
        <v>0.05</v>
      </c>
      <c r="J123" s="36">
        <v>0.08</v>
      </c>
      <c r="K123" s="36">
        <v>0.48</v>
      </c>
      <c r="L123" s="36">
        <v>0.35</v>
      </c>
      <c r="M123" s="36">
        <v>40.479999999999997</v>
      </c>
      <c r="N123" s="36">
        <v>17.920000000000002</v>
      </c>
      <c r="O123" s="36">
        <v>68.400000000000006</v>
      </c>
      <c r="P123" s="36">
        <v>0.76</v>
      </c>
      <c r="Q123" s="67" t="s">
        <v>87</v>
      </c>
      <c r="R123" s="4"/>
      <c r="S123" s="4"/>
      <c r="T123" s="4"/>
      <c r="U123" s="4"/>
    </row>
    <row r="124" spans="1:22" ht="18.75" x14ac:dyDescent="0.3">
      <c r="A124" s="75"/>
      <c r="B124" s="93" t="s">
        <v>88</v>
      </c>
      <c r="C124" s="18" t="s">
        <v>26</v>
      </c>
      <c r="D124" s="17">
        <v>130</v>
      </c>
      <c r="E124" s="36">
        <v>2.63</v>
      </c>
      <c r="F124" s="36">
        <v>2.78</v>
      </c>
      <c r="G124" s="36">
        <v>22.1</v>
      </c>
      <c r="H124" s="36">
        <v>124</v>
      </c>
      <c r="I124" s="36">
        <v>0.04</v>
      </c>
      <c r="J124" s="36">
        <v>7.0000000000000007E-2</v>
      </c>
      <c r="K124" s="36">
        <v>0.42</v>
      </c>
      <c r="L124" s="36">
        <v>0.28999999999999998</v>
      </c>
      <c r="M124" s="36">
        <v>33.729999999999997</v>
      </c>
      <c r="N124" s="36">
        <v>14.93</v>
      </c>
      <c r="O124" s="36">
        <v>59.28</v>
      </c>
      <c r="P124" s="36">
        <v>0.63</v>
      </c>
      <c r="Q124" s="67"/>
      <c r="R124" s="4"/>
      <c r="S124" s="4"/>
      <c r="T124" s="4"/>
      <c r="U124" s="4"/>
    </row>
    <row r="125" spans="1:22" ht="21" customHeight="1" x14ac:dyDescent="0.3">
      <c r="A125" s="75"/>
      <c r="B125" s="94" t="s">
        <v>200</v>
      </c>
      <c r="C125" s="19" t="s">
        <v>17</v>
      </c>
      <c r="D125" s="19">
        <v>60</v>
      </c>
      <c r="E125" s="14">
        <v>3.91</v>
      </c>
      <c r="F125" s="14">
        <v>4.7</v>
      </c>
      <c r="G125" s="14">
        <v>23.75</v>
      </c>
      <c r="H125" s="14">
        <v>153</v>
      </c>
      <c r="I125" s="14">
        <v>0.06</v>
      </c>
      <c r="J125" s="14">
        <v>0.04</v>
      </c>
      <c r="K125" s="14">
        <v>0.75</v>
      </c>
      <c r="L125" s="14">
        <v>0.09</v>
      </c>
      <c r="M125" s="14">
        <v>13.7</v>
      </c>
      <c r="N125" s="14">
        <v>16.8</v>
      </c>
      <c r="O125" s="14">
        <v>0.81</v>
      </c>
      <c r="P125" s="14">
        <v>0.51</v>
      </c>
      <c r="Q125" s="67" t="s">
        <v>199</v>
      </c>
      <c r="R125" s="4"/>
      <c r="S125" s="4"/>
      <c r="T125" s="4"/>
      <c r="U125" s="4"/>
      <c r="V125" s="4"/>
    </row>
    <row r="126" spans="1:22" ht="22.5" customHeight="1" x14ac:dyDescent="0.3">
      <c r="A126" s="75"/>
      <c r="B126" s="94"/>
      <c r="C126" s="19" t="s">
        <v>26</v>
      </c>
      <c r="D126" s="19">
        <v>60</v>
      </c>
      <c r="E126" s="14">
        <v>3.91</v>
      </c>
      <c r="F126" s="14">
        <v>4.7</v>
      </c>
      <c r="G126" s="14">
        <v>23.75</v>
      </c>
      <c r="H126" s="14">
        <v>153</v>
      </c>
      <c r="I126" s="14">
        <v>0.06</v>
      </c>
      <c r="J126" s="14">
        <v>0.04</v>
      </c>
      <c r="K126" s="14">
        <v>0.75</v>
      </c>
      <c r="L126" s="14">
        <v>0.09</v>
      </c>
      <c r="M126" s="14">
        <v>13.7</v>
      </c>
      <c r="N126" s="14">
        <v>16.8</v>
      </c>
      <c r="O126" s="14">
        <v>0.81</v>
      </c>
      <c r="P126" s="14">
        <v>0.51</v>
      </c>
      <c r="Q126" s="67"/>
      <c r="R126" s="4"/>
      <c r="S126" s="4"/>
      <c r="T126" s="4"/>
      <c r="U126" s="4"/>
    </row>
    <row r="127" spans="1:22" ht="18.75" customHeight="1" x14ac:dyDescent="0.3">
      <c r="A127" s="75"/>
      <c r="B127" s="66" t="s">
        <v>90</v>
      </c>
      <c r="C127" s="19" t="s">
        <v>17</v>
      </c>
      <c r="D127" s="19" t="s">
        <v>91</v>
      </c>
      <c r="E127" s="14">
        <v>0.13</v>
      </c>
      <c r="F127" s="14">
        <v>0.02</v>
      </c>
      <c r="G127" s="14">
        <v>11.3</v>
      </c>
      <c r="H127" s="14">
        <v>45.5</v>
      </c>
      <c r="I127" s="14">
        <v>0</v>
      </c>
      <c r="J127" s="14">
        <v>0.01</v>
      </c>
      <c r="K127" s="14">
        <v>0</v>
      </c>
      <c r="L127" s="14">
        <v>0.1</v>
      </c>
      <c r="M127" s="14">
        <v>5.4</v>
      </c>
      <c r="N127" s="14">
        <v>0</v>
      </c>
      <c r="O127" s="14">
        <v>0</v>
      </c>
      <c r="P127" s="14">
        <v>0.8</v>
      </c>
      <c r="Q127" s="67" t="s">
        <v>92</v>
      </c>
      <c r="R127" s="4" t="s">
        <v>29</v>
      </c>
      <c r="S127" s="4"/>
      <c r="T127" s="4"/>
      <c r="U127" s="4"/>
    </row>
    <row r="128" spans="1:22" ht="18.75" x14ac:dyDescent="0.3">
      <c r="A128" s="75"/>
      <c r="B128" s="66"/>
      <c r="C128" s="19" t="s">
        <v>26</v>
      </c>
      <c r="D128" s="19" t="s">
        <v>93</v>
      </c>
      <c r="E128" s="14">
        <v>7.0000000000000007E-2</v>
      </c>
      <c r="F128" s="14">
        <v>0.01</v>
      </c>
      <c r="G128" s="14">
        <v>7.1</v>
      </c>
      <c r="H128" s="14">
        <v>29</v>
      </c>
      <c r="I128" s="14">
        <v>0</v>
      </c>
      <c r="J128" s="14">
        <v>0.01</v>
      </c>
      <c r="K128" s="14">
        <v>0</v>
      </c>
      <c r="L128" s="14">
        <v>0.1</v>
      </c>
      <c r="M128" s="14">
        <v>5.86</v>
      </c>
      <c r="N128" s="14">
        <v>0</v>
      </c>
      <c r="O128" s="14">
        <v>0</v>
      </c>
      <c r="P128" s="14">
        <v>0.72</v>
      </c>
      <c r="Q128" s="67"/>
      <c r="R128" s="4"/>
      <c r="S128" s="4"/>
      <c r="T128" s="4"/>
      <c r="U128" s="4"/>
    </row>
    <row r="129" spans="1:23" ht="18.75" x14ac:dyDescent="0.3">
      <c r="A129" s="75"/>
      <c r="B129" s="28" t="s">
        <v>37</v>
      </c>
      <c r="C129" s="28" t="s">
        <v>17</v>
      </c>
      <c r="D129" s="28">
        <v>410</v>
      </c>
      <c r="E129" s="29">
        <f t="shared" ref="E129:P129" si="24">E123+E125+E127</f>
        <v>7.2</v>
      </c>
      <c r="F129" s="29">
        <f t="shared" si="24"/>
        <v>8.0599999999999987</v>
      </c>
      <c r="G129" s="29">
        <f t="shared" si="24"/>
        <v>61.569999999999993</v>
      </c>
      <c r="H129" s="29">
        <f t="shared" si="24"/>
        <v>347.3</v>
      </c>
      <c r="I129" s="29">
        <f t="shared" si="24"/>
        <v>0.11</v>
      </c>
      <c r="J129" s="29">
        <f t="shared" si="24"/>
        <v>0.13</v>
      </c>
      <c r="K129" s="29">
        <f t="shared" si="24"/>
        <v>1.23</v>
      </c>
      <c r="L129" s="29">
        <f t="shared" si="24"/>
        <v>0.53999999999999992</v>
      </c>
      <c r="M129" s="29">
        <f t="shared" si="24"/>
        <v>59.579999999999991</v>
      </c>
      <c r="N129" s="29">
        <f t="shared" si="24"/>
        <v>34.72</v>
      </c>
      <c r="O129" s="29">
        <f t="shared" si="24"/>
        <v>69.210000000000008</v>
      </c>
      <c r="P129" s="29">
        <f t="shared" si="24"/>
        <v>2.0700000000000003</v>
      </c>
      <c r="Q129" s="28"/>
      <c r="R129" s="4"/>
      <c r="S129" s="4"/>
      <c r="T129" s="4"/>
      <c r="U129" s="4" t="s">
        <v>29</v>
      </c>
    </row>
    <row r="130" spans="1:23" ht="18.75" x14ac:dyDescent="0.3">
      <c r="A130" s="75"/>
      <c r="B130" s="28" t="s">
        <v>38</v>
      </c>
      <c r="C130" s="28" t="s">
        <v>26</v>
      </c>
      <c r="D130" s="28">
        <v>340</v>
      </c>
      <c r="E130" s="29">
        <f t="shared" ref="E130:P130" si="25">E124+E126+E128</f>
        <v>6.61</v>
      </c>
      <c r="F130" s="29">
        <f t="shared" si="25"/>
        <v>7.49</v>
      </c>
      <c r="G130" s="29">
        <f t="shared" si="25"/>
        <v>52.95</v>
      </c>
      <c r="H130" s="29">
        <f t="shared" si="25"/>
        <v>306</v>
      </c>
      <c r="I130" s="29">
        <f t="shared" si="25"/>
        <v>0.1</v>
      </c>
      <c r="J130" s="29">
        <f t="shared" si="25"/>
        <v>0.12000000000000001</v>
      </c>
      <c r="K130" s="29">
        <f t="shared" si="25"/>
        <v>1.17</v>
      </c>
      <c r="L130" s="29">
        <f t="shared" si="25"/>
        <v>0.48</v>
      </c>
      <c r="M130" s="29">
        <f t="shared" si="25"/>
        <v>53.289999999999992</v>
      </c>
      <c r="N130" s="29">
        <f t="shared" si="25"/>
        <v>31.73</v>
      </c>
      <c r="O130" s="29">
        <f t="shared" si="25"/>
        <v>60.09</v>
      </c>
      <c r="P130" s="29">
        <f t="shared" si="25"/>
        <v>1.86</v>
      </c>
      <c r="Q130" s="28"/>
      <c r="R130" s="4"/>
      <c r="S130" s="4"/>
      <c r="T130" s="4"/>
      <c r="U130" s="4"/>
    </row>
    <row r="131" spans="1:23" ht="18.75" x14ac:dyDescent="0.3">
      <c r="A131" s="95"/>
      <c r="B131" s="28" t="s">
        <v>55</v>
      </c>
      <c r="C131" s="28" t="s">
        <v>17</v>
      </c>
      <c r="D131" s="28">
        <f t="shared" ref="D131:P131" si="26">D105+D121+D129</f>
        <v>1482</v>
      </c>
      <c r="E131" s="29">
        <f t="shared" si="26"/>
        <v>39.26</v>
      </c>
      <c r="F131" s="29">
        <f t="shared" si="26"/>
        <v>35.879999999999995</v>
      </c>
      <c r="G131" s="29">
        <f t="shared" si="26"/>
        <v>202.03999999999996</v>
      </c>
      <c r="H131" s="29">
        <f t="shared" si="26"/>
        <v>1294.56</v>
      </c>
      <c r="I131" s="29">
        <f t="shared" si="26"/>
        <v>2.4539999999999997</v>
      </c>
      <c r="J131" s="29">
        <f t="shared" si="26"/>
        <v>0.78300000000000003</v>
      </c>
      <c r="K131" s="29">
        <f t="shared" si="26"/>
        <v>9.7199999999999989</v>
      </c>
      <c r="L131" s="29">
        <f t="shared" si="26"/>
        <v>14.409999999999998</v>
      </c>
      <c r="M131" s="29">
        <f t="shared" si="26"/>
        <v>419.64</v>
      </c>
      <c r="N131" s="29">
        <f t="shared" si="26"/>
        <v>164.84</v>
      </c>
      <c r="O131" s="29">
        <f t="shared" si="26"/>
        <v>761.35</v>
      </c>
      <c r="P131" s="29">
        <f t="shared" si="26"/>
        <v>10.130000000000001</v>
      </c>
      <c r="Q131" s="28"/>
      <c r="R131" s="4"/>
      <c r="S131" s="4"/>
      <c r="T131" s="4"/>
      <c r="U131" s="4"/>
    </row>
    <row r="132" spans="1:23" ht="18.75" x14ac:dyDescent="0.3">
      <c r="A132" s="95"/>
      <c r="B132" s="28" t="s">
        <v>56</v>
      </c>
      <c r="C132" s="28" t="s">
        <v>26</v>
      </c>
      <c r="D132" s="28">
        <f t="shared" ref="D132:P132" si="27">D106+D122+D130</f>
        <v>1235</v>
      </c>
      <c r="E132" s="29">
        <f t="shared" si="27"/>
        <v>35.1</v>
      </c>
      <c r="F132" s="29">
        <f t="shared" si="27"/>
        <v>32.150000000000006</v>
      </c>
      <c r="G132" s="29">
        <f t="shared" si="27"/>
        <v>169.77999999999997</v>
      </c>
      <c r="H132" s="29">
        <f t="shared" si="27"/>
        <v>1114.21</v>
      </c>
      <c r="I132" s="29">
        <f t="shared" si="27"/>
        <v>2.0345000000000004</v>
      </c>
      <c r="J132" s="29">
        <f t="shared" si="27"/>
        <v>0.86950000000000005</v>
      </c>
      <c r="K132" s="29">
        <f t="shared" si="27"/>
        <v>9</v>
      </c>
      <c r="L132" s="29">
        <f t="shared" si="27"/>
        <v>11.6</v>
      </c>
      <c r="M132" s="29">
        <f t="shared" si="27"/>
        <v>365.81999999999994</v>
      </c>
      <c r="N132" s="29">
        <f t="shared" si="27"/>
        <v>142.25</v>
      </c>
      <c r="O132" s="29">
        <f t="shared" si="27"/>
        <v>643.23</v>
      </c>
      <c r="P132" s="29">
        <f t="shared" si="27"/>
        <v>8.76</v>
      </c>
      <c r="Q132" s="28"/>
      <c r="R132" s="4"/>
      <c r="S132" s="4"/>
      <c r="T132" s="4"/>
      <c r="U132" s="4"/>
    </row>
    <row r="133" spans="1:23" ht="27.6" customHeight="1" x14ac:dyDescent="0.3">
      <c r="A133" s="96" t="s">
        <v>3</v>
      </c>
      <c r="B133" s="79" t="s">
        <v>4</v>
      </c>
      <c r="C133" s="79"/>
      <c r="D133" s="79" t="s">
        <v>5</v>
      </c>
      <c r="E133" s="79" t="s">
        <v>6</v>
      </c>
      <c r="F133" s="79"/>
      <c r="G133" s="79"/>
      <c r="H133" s="79" t="s">
        <v>7</v>
      </c>
      <c r="I133" s="64" t="s">
        <v>8</v>
      </c>
      <c r="J133" s="64"/>
      <c r="K133" s="64"/>
      <c r="L133" s="64"/>
      <c r="M133" s="64" t="s">
        <v>9</v>
      </c>
      <c r="N133" s="64"/>
      <c r="O133" s="64"/>
      <c r="P133" s="64"/>
      <c r="Q133" s="79" t="s">
        <v>10</v>
      </c>
      <c r="R133" s="4"/>
      <c r="S133" s="4"/>
      <c r="T133" s="4"/>
      <c r="U133" s="4"/>
    </row>
    <row r="134" spans="1:23" ht="40.15" customHeight="1" x14ac:dyDescent="0.3">
      <c r="A134" s="96"/>
      <c r="B134" s="79"/>
      <c r="C134" s="79"/>
      <c r="D134" s="79"/>
      <c r="E134" s="32" t="s">
        <v>11</v>
      </c>
      <c r="F134" s="32" t="s">
        <v>12</v>
      </c>
      <c r="G134" s="32" t="s">
        <v>13</v>
      </c>
      <c r="H134" s="79"/>
      <c r="I134" s="10" t="s">
        <v>14</v>
      </c>
      <c r="J134" s="10" t="s">
        <v>15</v>
      </c>
      <c r="K134" s="10" t="s">
        <v>16</v>
      </c>
      <c r="L134" s="10" t="s">
        <v>17</v>
      </c>
      <c r="M134" s="10" t="s">
        <v>18</v>
      </c>
      <c r="N134" s="10" t="s">
        <v>19</v>
      </c>
      <c r="O134" s="10" t="s">
        <v>20</v>
      </c>
      <c r="P134" s="10" t="s">
        <v>21</v>
      </c>
      <c r="Q134" s="79"/>
      <c r="R134" s="4"/>
      <c r="S134" s="4"/>
      <c r="T134" s="4"/>
      <c r="U134" s="4"/>
    </row>
    <row r="135" spans="1:23" ht="19.5" customHeight="1" x14ac:dyDescent="0.35">
      <c r="A135" s="81" t="s">
        <v>94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4"/>
      <c r="S135" s="4"/>
      <c r="T135" s="4"/>
      <c r="U135" s="4"/>
    </row>
    <row r="136" spans="1:23" ht="18.75" customHeight="1" x14ac:dyDescent="0.3">
      <c r="A136" s="64" t="s">
        <v>58</v>
      </c>
      <c r="B136" s="66" t="s">
        <v>95</v>
      </c>
      <c r="C136" s="19" t="s">
        <v>17</v>
      </c>
      <c r="D136" s="19">
        <v>180</v>
      </c>
      <c r="E136" s="14">
        <v>6.68</v>
      </c>
      <c r="F136" s="14">
        <v>6.53</v>
      </c>
      <c r="G136" s="14">
        <v>32.75</v>
      </c>
      <c r="H136" s="14">
        <v>219.36</v>
      </c>
      <c r="I136" s="14">
        <v>0.12</v>
      </c>
      <c r="J136" s="14">
        <v>0.05</v>
      </c>
      <c r="K136" s="14">
        <v>0.27</v>
      </c>
      <c r="L136" s="14">
        <v>0</v>
      </c>
      <c r="M136" s="14">
        <v>11.88</v>
      </c>
      <c r="N136" s="14">
        <v>29.64</v>
      </c>
      <c r="O136" s="14">
        <v>124.92</v>
      </c>
      <c r="P136" s="14">
        <v>0.98</v>
      </c>
      <c r="Q136" s="67" t="s">
        <v>96</v>
      </c>
      <c r="R136" s="4"/>
      <c r="S136" s="4"/>
      <c r="T136" s="4"/>
      <c r="U136" s="4"/>
    </row>
    <row r="137" spans="1:23" ht="24" customHeight="1" x14ac:dyDescent="0.3">
      <c r="A137" s="64"/>
      <c r="B137" s="66"/>
      <c r="C137" s="19" t="s">
        <v>26</v>
      </c>
      <c r="D137" s="19">
        <v>150</v>
      </c>
      <c r="E137" s="14">
        <v>5.57</v>
      </c>
      <c r="F137" s="14">
        <v>5.44</v>
      </c>
      <c r="G137" s="14">
        <v>27.29</v>
      </c>
      <c r="H137" s="14">
        <v>182.8</v>
      </c>
      <c r="I137" s="14">
        <v>0.1</v>
      </c>
      <c r="J137" s="14">
        <v>0.04</v>
      </c>
      <c r="K137" s="14">
        <v>0.5</v>
      </c>
      <c r="L137" s="14">
        <v>0</v>
      </c>
      <c r="M137" s="14">
        <v>9.9</v>
      </c>
      <c r="N137" s="14">
        <v>24.7</v>
      </c>
      <c r="O137" s="14">
        <v>104.1</v>
      </c>
      <c r="P137" s="14">
        <v>0.82</v>
      </c>
      <c r="Q137" s="67"/>
      <c r="R137" s="4"/>
      <c r="S137" s="4"/>
      <c r="T137" s="4"/>
      <c r="U137" s="4"/>
    </row>
    <row r="138" spans="1:23" ht="18.75" customHeight="1" x14ac:dyDescent="0.3">
      <c r="A138" s="64"/>
      <c r="B138" s="102" t="s">
        <v>252</v>
      </c>
      <c r="C138" s="19" t="s">
        <v>17</v>
      </c>
      <c r="D138" s="19" t="s">
        <v>97</v>
      </c>
      <c r="E138" s="14">
        <v>1.66</v>
      </c>
      <c r="F138" s="14">
        <v>5.0999999999999996</v>
      </c>
      <c r="G138" s="14">
        <v>9.8699999999999992</v>
      </c>
      <c r="H138" s="14">
        <v>91.8</v>
      </c>
      <c r="I138" s="14">
        <v>0.03</v>
      </c>
      <c r="J138" s="14">
        <v>0.02</v>
      </c>
      <c r="K138" s="14">
        <v>0.34</v>
      </c>
      <c r="L138" s="14">
        <v>0</v>
      </c>
      <c r="M138" s="14">
        <v>6.28</v>
      </c>
      <c r="N138" s="14">
        <v>6.68</v>
      </c>
      <c r="O138" s="14">
        <v>19.64</v>
      </c>
      <c r="P138" s="14">
        <v>0.42</v>
      </c>
      <c r="Q138" s="67" t="s">
        <v>31</v>
      </c>
      <c r="R138" s="4"/>
      <c r="S138" s="4"/>
      <c r="T138" s="4"/>
      <c r="U138" s="4"/>
      <c r="W138" t="s">
        <v>29</v>
      </c>
    </row>
    <row r="139" spans="1:23" ht="30" customHeight="1" x14ac:dyDescent="0.3">
      <c r="A139" s="64"/>
      <c r="B139" s="83"/>
      <c r="C139" s="19" t="s">
        <v>26</v>
      </c>
      <c r="D139" s="19" t="s">
        <v>98</v>
      </c>
      <c r="E139" s="14">
        <v>2.13</v>
      </c>
      <c r="F139" s="14">
        <v>3.78</v>
      </c>
      <c r="G139" s="14">
        <v>7.31</v>
      </c>
      <c r="H139" s="14">
        <v>68</v>
      </c>
      <c r="I139" s="14">
        <v>0.02</v>
      </c>
      <c r="J139" s="14">
        <v>0.01</v>
      </c>
      <c r="K139" s="14">
        <v>0.25</v>
      </c>
      <c r="L139" s="14">
        <v>0</v>
      </c>
      <c r="M139" s="14">
        <v>4.6500000000000004</v>
      </c>
      <c r="N139" s="14">
        <v>4.6500000000000004</v>
      </c>
      <c r="O139" s="14">
        <v>14.55</v>
      </c>
      <c r="P139" s="14">
        <v>0.31</v>
      </c>
      <c r="Q139" s="67"/>
      <c r="R139" s="4"/>
      <c r="S139" s="4"/>
      <c r="T139" s="4"/>
      <c r="U139" s="4"/>
    </row>
    <row r="140" spans="1:23" ht="18.75" customHeight="1" x14ac:dyDescent="0.3">
      <c r="A140" s="64"/>
      <c r="B140" s="66" t="s">
        <v>241</v>
      </c>
      <c r="C140" s="19" t="s">
        <v>17</v>
      </c>
      <c r="D140" s="19">
        <v>200</v>
      </c>
      <c r="E140" s="14">
        <v>4.2</v>
      </c>
      <c r="F140" s="14">
        <v>3.63</v>
      </c>
      <c r="G140" s="14">
        <v>7.28</v>
      </c>
      <c r="H140" s="14">
        <v>118.67</v>
      </c>
      <c r="I140" s="14">
        <v>0</v>
      </c>
      <c r="J140" s="14">
        <v>0</v>
      </c>
      <c r="K140" s="14">
        <v>0.15</v>
      </c>
      <c r="L140" s="14">
        <v>0</v>
      </c>
      <c r="M140" s="14">
        <v>122</v>
      </c>
      <c r="N140" s="14">
        <v>18</v>
      </c>
      <c r="O140" s="14">
        <v>120</v>
      </c>
      <c r="P140" s="14">
        <v>0.6</v>
      </c>
      <c r="Q140" s="67" t="s">
        <v>54</v>
      </c>
      <c r="R140" s="4"/>
      <c r="S140" s="4"/>
      <c r="T140" s="4"/>
      <c r="U140" s="4"/>
    </row>
    <row r="141" spans="1:23" ht="18.75" x14ac:dyDescent="0.3">
      <c r="A141" s="64"/>
      <c r="B141" s="66"/>
      <c r="C141" s="19" t="s">
        <v>26</v>
      </c>
      <c r="D141" s="19">
        <v>180</v>
      </c>
      <c r="E141" s="14">
        <v>3.67</v>
      </c>
      <c r="F141" s="14">
        <v>3.19</v>
      </c>
      <c r="G141" s="14">
        <v>15.82</v>
      </c>
      <c r="H141" s="14">
        <v>107</v>
      </c>
      <c r="I141" s="14">
        <v>0</v>
      </c>
      <c r="J141" s="14">
        <v>0</v>
      </c>
      <c r="K141" s="14">
        <v>0.14000000000000001</v>
      </c>
      <c r="L141" s="14">
        <v>0</v>
      </c>
      <c r="M141" s="14">
        <v>109.8</v>
      </c>
      <c r="N141" s="14">
        <v>16.2</v>
      </c>
      <c r="O141" s="14">
        <v>108</v>
      </c>
      <c r="P141" s="14">
        <v>0.54</v>
      </c>
      <c r="Q141" s="67"/>
      <c r="R141" s="4"/>
      <c r="S141" s="4"/>
      <c r="T141" s="4"/>
      <c r="U141" s="4"/>
    </row>
    <row r="142" spans="1:23" ht="18.75" x14ac:dyDescent="0.3">
      <c r="A142" s="64"/>
      <c r="B142" s="28" t="s">
        <v>37</v>
      </c>
      <c r="C142" s="28" t="s">
        <v>17</v>
      </c>
      <c r="D142" s="28">
        <v>407</v>
      </c>
      <c r="E142" s="29">
        <f t="shared" ref="E142:P142" si="28">E136+E138+E140</f>
        <v>12.54</v>
      </c>
      <c r="F142" s="29">
        <f t="shared" si="28"/>
        <v>15.259999999999998</v>
      </c>
      <c r="G142" s="29">
        <f t="shared" si="28"/>
        <v>49.9</v>
      </c>
      <c r="H142" s="29">
        <f t="shared" si="28"/>
        <v>429.83000000000004</v>
      </c>
      <c r="I142" s="29">
        <f t="shared" si="28"/>
        <v>0.15</v>
      </c>
      <c r="J142" s="29">
        <f t="shared" si="28"/>
        <v>7.0000000000000007E-2</v>
      </c>
      <c r="K142" s="29">
        <f t="shared" si="28"/>
        <v>0.76000000000000012</v>
      </c>
      <c r="L142" s="29">
        <f t="shared" si="28"/>
        <v>0</v>
      </c>
      <c r="M142" s="29">
        <f t="shared" si="28"/>
        <v>140.16</v>
      </c>
      <c r="N142" s="29">
        <f t="shared" si="28"/>
        <v>54.32</v>
      </c>
      <c r="O142" s="29">
        <f t="shared" si="28"/>
        <v>264.56</v>
      </c>
      <c r="P142" s="29">
        <f t="shared" si="28"/>
        <v>2</v>
      </c>
      <c r="Q142" s="28"/>
      <c r="R142" s="4"/>
      <c r="S142" s="4"/>
      <c r="T142" s="4"/>
      <c r="U142" s="4"/>
    </row>
    <row r="143" spans="1:23" ht="18.75" x14ac:dyDescent="0.3">
      <c r="A143" s="64"/>
      <c r="B143" s="28" t="s">
        <v>38</v>
      </c>
      <c r="C143" s="28" t="s">
        <v>26</v>
      </c>
      <c r="D143" s="28">
        <v>350</v>
      </c>
      <c r="E143" s="29">
        <f t="shared" ref="E143:P143" si="29">E137+E139+E141</f>
        <v>11.370000000000001</v>
      </c>
      <c r="F143" s="29">
        <f t="shared" si="29"/>
        <v>12.41</v>
      </c>
      <c r="G143" s="29">
        <f t="shared" si="29"/>
        <v>50.42</v>
      </c>
      <c r="H143" s="29">
        <f t="shared" si="29"/>
        <v>357.8</v>
      </c>
      <c r="I143" s="29">
        <f t="shared" si="29"/>
        <v>0.12000000000000001</v>
      </c>
      <c r="J143" s="29">
        <f t="shared" si="29"/>
        <v>0.05</v>
      </c>
      <c r="K143" s="29">
        <f t="shared" si="29"/>
        <v>0.89</v>
      </c>
      <c r="L143" s="29">
        <f t="shared" si="29"/>
        <v>0</v>
      </c>
      <c r="M143" s="29">
        <f t="shared" si="29"/>
        <v>124.35</v>
      </c>
      <c r="N143" s="29">
        <f t="shared" si="29"/>
        <v>45.55</v>
      </c>
      <c r="O143" s="29">
        <f t="shared" si="29"/>
        <v>226.64999999999998</v>
      </c>
      <c r="P143" s="29">
        <f t="shared" si="29"/>
        <v>1.67</v>
      </c>
      <c r="Q143" s="28"/>
      <c r="R143" s="4"/>
      <c r="S143" s="4"/>
      <c r="T143" s="4" t="s">
        <v>29</v>
      </c>
      <c r="U143" s="4"/>
    </row>
    <row r="144" spans="1:23" ht="18.75" customHeight="1" x14ac:dyDescent="0.3">
      <c r="A144" s="64" t="s">
        <v>39</v>
      </c>
      <c r="B144" s="71" t="s">
        <v>197</v>
      </c>
      <c r="C144" s="22" t="s">
        <v>17</v>
      </c>
      <c r="D144" s="22" t="s">
        <v>203</v>
      </c>
      <c r="E144" s="23">
        <v>0.4</v>
      </c>
      <c r="F144" s="23">
        <v>0.4</v>
      </c>
      <c r="G144" s="23">
        <v>9.8000000000000007</v>
      </c>
      <c r="H144" s="23">
        <v>44</v>
      </c>
      <c r="I144" s="23">
        <v>0.03</v>
      </c>
      <c r="J144" s="23">
        <v>0.02</v>
      </c>
      <c r="K144" s="23">
        <v>0.3</v>
      </c>
      <c r="L144" s="23">
        <v>10</v>
      </c>
      <c r="M144" s="23">
        <v>16</v>
      </c>
      <c r="N144" s="23">
        <v>9</v>
      </c>
      <c r="O144" s="23">
        <v>11</v>
      </c>
      <c r="P144" s="23">
        <v>2.2000000000000002</v>
      </c>
      <c r="Q144" s="67" t="s">
        <v>41</v>
      </c>
      <c r="R144" s="4"/>
      <c r="S144" s="4"/>
      <c r="T144" s="4"/>
      <c r="U144" s="4"/>
    </row>
    <row r="145" spans="1:24" ht="18.75" x14ac:dyDescent="0.3">
      <c r="A145" s="64"/>
      <c r="B145" s="71"/>
      <c r="C145" s="22" t="s">
        <v>26</v>
      </c>
      <c r="D145" s="22" t="s">
        <v>203</v>
      </c>
      <c r="E145" s="23">
        <v>0.4</v>
      </c>
      <c r="F145" s="23">
        <v>0.4</v>
      </c>
      <c r="G145" s="23">
        <v>9.8000000000000007</v>
      </c>
      <c r="H145" s="23">
        <v>44</v>
      </c>
      <c r="I145" s="23">
        <v>0.03</v>
      </c>
      <c r="J145" s="23">
        <v>0.02</v>
      </c>
      <c r="K145" s="23">
        <v>0.3</v>
      </c>
      <c r="L145" s="23">
        <v>10</v>
      </c>
      <c r="M145" s="23">
        <v>16</v>
      </c>
      <c r="N145" s="23">
        <v>9</v>
      </c>
      <c r="O145" s="23">
        <v>11</v>
      </c>
      <c r="P145" s="23">
        <v>2.2000000000000002</v>
      </c>
      <c r="Q145" s="67"/>
      <c r="R145" s="4"/>
      <c r="S145" s="4"/>
      <c r="T145" s="4"/>
      <c r="U145" s="4"/>
    </row>
    <row r="146" spans="1:24" ht="17.45" customHeight="1" x14ac:dyDescent="0.3">
      <c r="A146" s="64"/>
      <c r="B146" s="71"/>
      <c r="C146" s="54" t="s">
        <v>17</v>
      </c>
      <c r="D146" s="55">
        <v>200</v>
      </c>
      <c r="E146" s="56">
        <v>1</v>
      </c>
      <c r="F146" s="14">
        <v>0</v>
      </c>
      <c r="G146" s="14">
        <v>20.2</v>
      </c>
      <c r="H146" s="14">
        <v>85.3</v>
      </c>
      <c r="I146" s="23">
        <v>0</v>
      </c>
      <c r="J146" s="23">
        <v>0</v>
      </c>
      <c r="K146" s="23">
        <v>0.11</v>
      </c>
      <c r="L146" s="23">
        <v>0</v>
      </c>
      <c r="M146" s="23">
        <v>17</v>
      </c>
      <c r="N146" s="23">
        <v>9</v>
      </c>
      <c r="O146" s="23">
        <v>12</v>
      </c>
      <c r="P146" s="23">
        <v>2</v>
      </c>
      <c r="Q146" s="67" t="s">
        <v>42</v>
      </c>
      <c r="R146" s="4"/>
      <c r="S146" s="4"/>
      <c r="T146" s="4"/>
      <c r="U146" s="4"/>
    </row>
    <row r="147" spans="1:24" ht="18.75" x14ac:dyDescent="0.3">
      <c r="A147" s="64"/>
      <c r="B147" s="71"/>
      <c r="C147" s="22" t="s">
        <v>26</v>
      </c>
      <c r="D147" s="55" t="s">
        <v>219</v>
      </c>
      <c r="E147" s="56">
        <v>1</v>
      </c>
      <c r="F147" s="14">
        <v>0</v>
      </c>
      <c r="G147" s="14">
        <v>20.2</v>
      </c>
      <c r="H147" s="14">
        <v>85.3</v>
      </c>
      <c r="I147" s="23">
        <v>0</v>
      </c>
      <c r="J147" s="23">
        <v>0</v>
      </c>
      <c r="K147" s="23">
        <v>0.11</v>
      </c>
      <c r="L147" s="23">
        <v>0</v>
      </c>
      <c r="M147" s="23">
        <v>17</v>
      </c>
      <c r="N147" s="23">
        <v>9</v>
      </c>
      <c r="O147" s="23">
        <v>12</v>
      </c>
      <c r="P147" s="23">
        <v>2</v>
      </c>
      <c r="Q147" s="67"/>
      <c r="R147" s="4"/>
      <c r="S147" s="4"/>
      <c r="T147" s="4"/>
      <c r="U147" s="4"/>
    </row>
    <row r="148" spans="1:24" ht="17.45" customHeight="1" x14ac:dyDescent="0.3">
      <c r="A148" s="64" t="s">
        <v>43</v>
      </c>
      <c r="B148" s="97" t="s">
        <v>211</v>
      </c>
      <c r="C148" s="13" t="s">
        <v>17</v>
      </c>
      <c r="D148" s="13">
        <v>50</v>
      </c>
      <c r="E148" s="14">
        <v>0.65</v>
      </c>
      <c r="F148" s="14">
        <v>2.0699999999999998</v>
      </c>
      <c r="G148" s="14">
        <v>3.58</v>
      </c>
      <c r="H148" s="14">
        <v>35.5</v>
      </c>
      <c r="I148" s="14">
        <v>0.01</v>
      </c>
      <c r="J148" s="14">
        <v>0.02</v>
      </c>
      <c r="K148" s="14">
        <v>0.17</v>
      </c>
      <c r="L148" s="14">
        <v>2.1800000000000002</v>
      </c>
      <c r="M148" s="14">
        <v>16.03</v>
      </c>
      <c r="N148" s="14">
        <v>11.1</v>
      </c>
      <c r="O148" s="14">
        <v>20.190000000000001</v>
      </c>
      <c r="P148" s="14">
        <v>0.47</v>
      </c>
      <c r="Q148" s="67" t="s">
        <v>99</v>
      </c>
      <c r="R148" s="4"/>
      <c r="S148" s="4"/>
      <c r="T148" s="4"/>
      <c r="U148" s="4"/>
    </row>
    <row r="149" spans="1:24" ht="18.75" x14ac:dyDescent="0.3">
      <c r="A149" s="64"/>
      <c r="B149" s="97"/>
      <c r="C149" s="13" t="s">
        <v>26</v>
      </c>
      <c r="D149" s="13">
        <v>30</v>
      </c>
      <c r="E149" s="14">
        <v>0.39</v>
      </c>
      <c r="F149" s="14">
        <v>1.24</v>
      </c>
      <c r="G149" s="14">
        <v>2.15</v>
      </c>
      <c r="H149" s="14">
        <v>21.3</v>
      </c>
      <c r="I149" s="14">
        <f t="shared" ref="I149:P149" si="30">I148*30/50</f>
        <v>6.0000000000000001E-3</v>
      </c>
      <c r="J149" s="14">
        <f t="shared" si="30"/>
        <v>1.2E-2</v>
      </c>
      <c r="K149" s="14">
        <f t="shared" si="30"/>
        <v>0.10200000000000001</v>
      </c>
      <c r="L149" s="14">
        <f t="shared" si="30"/>
        <v>1.3080000000000001</v>
      </c>
      <c r="M149" s="14">
        <f t="shared" si="30"/>
        <v>9.6180000000000003</v>
      </c>
      <c r="N149" s="14">
        <f t="shared" si="30"/>
        <v>6.66</v>
      </c>
      <c r="O149" s="14">
        <f t="shared" si="30"/>
        <v>12.114000000000001</v>
      </c>
      <c r="P149" s="14">
        <f t="shared" si="30"/>
        <v>0.28199999999999997</v>
      </c>
      <c r="Q149" s="67"/>
      <c r="R149" s="4"/>
      <c r="S149" s="4"/>
      <c r="T149" s="4"/>
      <c r="U149" s="4"/>
    </row>
    <row r="150" spans="1:24" ht="18.75" customHeight="1" x14ac:dyDescent="0.3">
      <c r="A150" s="64"/>
      <c r="B150" s="83" t="s">
        <v>100</v>
      </c>
      <c r="C150" s="19" t="s">
        <v>17</v>
      </c>
      <c r="D150" s="19">
        <v>200</v>
      </c>
      <c r="E150" s="14">
        <v>4.3899999999999997</v>
      </c>
      <c r="F150" s="14">
        <v>4.21</v>
      </c>
      <c r="G150" s="14">
        <v>13.08</v>
      </c>
      <c r="H150" s="14">
        <v>107.8</v>
      </c>
      <c r="I150" s="14">
        <v>0.05</v>
      </c>
      <c r="J150" s="14">
        <v>0.04</v>
      </c>
      <c r="K150" s="14">
        <v>0.68</v>
      </c>
      <c r="L150" s="14">
        <v>8</v>
      </c>
      <c r="M150" s="14">
        <v>36.799999999999997</v>
      </c>
      <c r="N150" s="14">
        <v>23.6</v>
      </c>
      <c r="O150" s="14">
        <v>147.19999999999999</v>
      </c>
      <c r="P150" s="14">
        <v>0.06</v>
      </c>
      <c r="Q150" s="67" t="s">
        <v>101</v>
      </c>
      <c r="R150" s="98"/>
      <c r="S150" s="98"/>
      <c r="T150" s="98"/>
      <c r="U150" s="4"/>
    </row>
    <row r="151" spans="1:24" ht="18.75" x14ac:dyDescent="0.3">
      <c r="A151" s="64"/>
      <c r="B151" s="83"/>
      <c r="C151" s="19" t="s">
        <v>26</v>
      </c>
      <c r="D151" s="19">
        <v>150</v>
      </c>
      <c r="E151" s="14">
        <v>3.29</v>
      </c>
      <c r="F151" s="14">
        <v>3.16</v>
      </c>
      <c r="G151" s="14">
        <v>9.7899999999999991</v>
      </c>
      <c r="H151" s="14">
        <v>80.849999999999994</v>
      </c>
      <c r="I151" s="14">
        <v>4.4999999999999998E-2</v>
      </c>
      <c r="J151" s="14">
        <v>3.5999999999999997E-2</v>
      </c>
      <c r="K151" s="14">
        <v>0.61</v>
      </c>
      <c r="L151" s="14">
        <v>7.2</v>
      </c>
      <c r="M151" s="14">
        <v>33.119999999999997</v>
      </c>
      <c r="N151" s="14">
        <v>21.24</v>
      </c>
      <c r="O151" s="14">
        <v>132.5</v>
      </c>
      <c r="P151" s="14">
        <v>5.3999999999999999E-2</v>
      </c>
      <c r="Q151" s="67"/>
      <c r="R151" s="4"/>
      <c r="S151" s="4"/>
      <c r="T151" s="4" t="s">
        <v>29</v>
      </c>
      <c r="U151" s="4"/>
    </row>
    <row r="152" spans="1:24" ht="18.75" customHeight="1" x14ac:dyDescent="0.3">
      <c r="A152" s="64"/>
      <c r="B152" s="70" t="s">
        <v>102</v>
      </c>
      <c r="C152" s="19" t="s">
        <v>17</v>
      </c>
      <c r="D152" s="19">
        <v>30</v>
      </c>
      <c r="E152" s="14">
        <v>3.74</v>
      </c>
      <c r="F152" s="14">
        <v>0.48</v>
      </c>
      <c r="G152" s="14">
        <v>22.82</v>
      </c>
      <c r="H152" s="14">
        <v>110.46</v>
      </c>
      <c r="I152" s="14">
        <v>0.08</v>
      </c>
      <c r="J152" s="14">
        <v>0.03</v>
      </c>
      <c r="K152" s="14">
        <v>0.76</v>
      </c>
      <c r="L152" s="14">
        <v>0</v>
      </c>
      <c r="M152" s="14">
        <v>10.88</v>
      </c>
      <c r="N152" s="14">
        <v>15.6</v>
      </c>
      <c r="O152" s="14">
        <v>41.11</v>
      </c>
      <c r="P152" s="14">
        <v>0.95</v>
      </c>
      <c r="Q152" s="67" t="s">
        <v>103</v>
      </c>
      <c r="R152" s="4"/>
      <c r="S152" s="4"/>
      <c r="T152" s="4"/>
      <c r="U152" s="4"/>
    </row>
    <row r="153" spans="1:24" ht="18.75" x14ac:dyDescent="0.3">
      <c r="A153" s="64"/>
      <c r="B153" s="70"/>
      <c r="C153" s="19" t="s">
        <v>26</v>
      </c>
      <c r="D153" s="19">
        <v>20</v>
      </c>
      <c r="E153" s="14">
        <v>2.4900000000000002</v>
      </c>
      <c r="F153" s="14">
        <v>0.32</v>
      </c>
      <c r="G153" s="14">
        <v>15.21</v>
      </c>
      <c r="H153" s="14">
        <v>73.64</v>
      </c>
      <c r="I153" s="14">
        <v>0.05</v>
      </c>
      <c r="J153" s="14">
        <v>0.02</v>
      </c>
      <c r="K153" s="14">
        <v>0.51</v>
      </c>
      <c r="L153" s="14">
        <v>0</v>
      </c>
      <c r="M153" s="14">
        <v>7.25</v>
      </c>
      <c r="N153" s="14">
        <v>10.4</v>
      </c>
      <c r="O153" s="14">
        <v>27.41</v>
      </c>
      <c r="P153" s="14">
        <v>0.63</v>
      </c>
      <c r="Q153" s="67"/>
      <c r="R153" s="4"/>
      <c r="S153" s="4"/>
      <c r="T153" s="4"/>
      <c r="U153" s="4"/>
    </row>
    <row r="154" spans="1:24" ht="18.75" customHeight="1" x14ac:dyDescent="0.3">
      <c r="A154" s="64"/>
      <c r="B154" s="66" t="s">
        <v>104</v>
      </c>
      <c r="C154" s="19" t="s">
        <v>17</v>
      </c>
      <c r="D154" s="19">
        <v>70</v>
      </c>
      <c r="E154" s="14">
        <v>6.19</v>
      </c>
      <c r="F154" s="14">
        <v>1.44</v>
      </c>
      <c r="G154" s="14">
        <v>6.43</v>
      </c>
      <c r="H154" s="14">
        <v>63.38</v>
      </c>
      <c r="I154" s="14">
        <v>0.06</v>
      </c>
      <c r="J154" s="14">
        <v>0.13</v>
      </c>
      <c r="K154" s="14">
        <v>5.6</v>
      </c>
      <c r="L154" s="14">
        <v>0.22</v>
      </c>
      <c r="M154" s="14">
        <v>19.36</v>
      </c>
      <c r="N154" s="14">
        <v>21.35</v>
      </c>
      <c r="O154" s="14">
        <v>150</v>
      </c>
      <c r="P154" s="14">
        <v>0.5</v>
      </c>
      <c r="Q154" s="67" t="s">
        <v>105</v>
      </c>
      <c r="R154" s="4"/>
      <c r="S154" s="4"/>
      <c r="T154" s="4"/>
      <c r="U154" s="4"/>
    </row>
    <row r="155" spans="1:24" ht="18.75" x14ac:dyDescent="0.3">
      <c r="A155" s="64"/>
      <c r="B155" s="66"/>
      <c r="C155" s="19" t="s">
        <v>26</v>
      </c>
      <c r="D155" s="19">
        <v>50</v>
      </c>
      <c r="E155" s="14">
        <v>4.42</v>
      </c>
      <c r="F155" s="14">
        <v>1.03</v>
      </c>
      <c r="G155" s="14">
        <v>4.59</v>
      </c>
      <c r="H155" s="14">
        <v>45.27</v>
      </c>
      <c r="I155" s="14">
        <v>0.04</v>
      </c>
      <c r="J155" s="14">
        <v>0.09</v>
      </c>
      <c r="K155" s="14">
        <v>4</v>
      </c>
      <c r="L155" s="14">
        <v>0.16</v>
      </c>
      <c r="M155" s="14">
        <v>13.83</v>
      </c>
      <c r="N155" s="14">
        <v>15.25</v>
      </c>
      <c r="O155" s="14">
        <v>107.14</v>
      </c>
      <c r="P155" s="14">
        <v>0.36</v>
      </c>
      <c r="Q155" s="67"/>
      <c r="R155" s="4"/>
      <c r="S155" s="4"/>
      <c r="T155" s="4"/>
      <c r="U155" s="4"/>
      <c r="X155" t="s">
        <v>1</v>
      </c>
    </row>
    <row r="156" spans="1:24" ht="17.45" customHeight="1" x14ac:dyDescent="0.3">
      <c r="A156" s="64"/>
      <c r="B156" s="66" t="s">
        <v>106</v>
      </c>
      <c r="C156" s="19" t="s">
        <v>17</v>
      </c>
      <c r="D156" s="19">
        <v>30</v>
      </c>
      <c r="E156" s="14">
        <v>0.53</v>
      </c>
      <c r="F156" s="14">
        <v>1.5</v>
      </c>
      <c r="G156" s="14">
        <v>2.11</v>
      </c>
      <c r="H156" s="14">
        <v>24.03</v>
      </c>
      <c r="I156" s="14">
        <v>0.02</v>
      </c>
      <c r="J156" s="14">
        <v>0.03</v>
      </c>
      <c r="K156" s="14">
        <v>6</v>
      </c>
      <c r="L156" s="14">
        <v>18</v>
      </c>
      <c r="M156" s="14">
        <v>9</v>
      </c>
      <c r="N156" s="14">
        <v>6</v>
      </c>
      <c r="O156" s="14">
        <v>12</v>
      </c>
      <c r="P156" s="14">
        <v>0.24</v>
      </c>
      <c r="Q156" s="66" t="s">
        <v>107</v>
      </c>
      <c r="R156" s="4"/>
      <c r="S156" s="4"/>
      <c r="T156" s="4"/>
      <c r="U156" s="4"/>
    </row>
    <row r="157" spans="1:24" ht="18.75" x14ac:dyDescent="0.3">
      <c r="A157" s="64"/>
      <c r="B157" s="66"/>
      <c r="C157" s="19" t="s">
        <v>26</v>
      </c>
      <c r="D157" s="19">
        <v>30</v>
      </c>
      <c r="E157" s="14">
        <v>0.53</v>
      </c>
      <c r="F157" s="14">
        <v>1.5</v>
      </c>
      <c r="G157" s="14">
        <v>2.11</v>
      </c>
      <c r="H157" s="14">
        <v>24.03</v>
      </c>
      <c r="I157" s="14">
        <v>0.02</v>
      </c>
      <c r="J157" s="14">
        <v>0.03</v>
      </c>
      <c r="K157" s="14">
        <v>6</v>
      </c>
      <c r="L157" s="14">
        <v>18</v>
      </c>
      <c r="M157" s="14">
        <v>9</v>
      </c>
      <c r="N157" s="14">
        <v>6</v>
      </c>
      <c r="O157" s="14">
        <v>12</v>
      </c>
      <c r="P157" s="14">
        <v>0.24</v>
      </c>
      <c r="Q157" s="66"/>
      <c r="R157" s="4"/>
      <c r="S157" s="4"/>
      <c r="T157" s="4"/>
      <c r="U157" s="4"/>
    </row>
    <row r="158" spans="1:24" ht="17.45" customHeight="1" x14ac:dyDescent="0.3">
      <c r="A158" s="64"/>
      <c r="B158" s="82" t="s">
        <v>258</v>
      </c>
      <c r="C158" s="19" t="s">
        <v>17</v>
      </c>
      <c r="D158" s="19" t="s">
        <v>242</v>
      </c>
      <c r="E158" s="14">
        <v>7.46</v>
      </c>
      <c r="F158" s="14">
        <v>5.28</v>
      </c>
      <c r="G158" s="14">
        <v>33.49</v>
      </c>
      <c r="H158" s="14">
        <v>211.25</v>
      </c>
      <c r="I158" s="14">
        <v>0.12</v>
      </c>
      <c r="J158" s="14">
        <v>7.0000000000000007E-2</v>
      </c>
      <c r="K158" s="14">
        <v>1.5</v>
      </c>
      <c r="L158" s="14">
        <v>0</v>
      </c>
      <c r="M158" s="14">
        <v>27.7</v>
      </c>
      <c r="N158" s="14">
        <v>33</v>
      </c>
      <c r="O158" s="14">
        <v>121.33</v>
      </c>
      <c r="P158" s="14">
        <v>2.7</v>
      </c>
      <c r="Q158" s="67" t="s">
        <v>108</v>
      </c>
      <c r="R158" s="4"/>
      <c r="S158" s="4"/>
      <c r="T158" s="4"/>
      <c r="U158" s="4"/>
    </row>
    <row r="159" spans="1:24" ht="33" customHeight="1" x14ac:dyDescent="0.3">
      <c r="A159" s="64"/>
      <c r="B159" s="66"/>
      <c r="C159" s="19" t="s">
        <v>26</v>
      </c>
      <c r="D159" s="19" t="s">
        <v>243</v>
      </c>
      <c r="E159" s="14">
        <v>6.31</v>
      </c>
      <c r="F159" s="14">
        <v>4.47</v>
      </c>
      <c r="G159" s="14">
        <v>28.34</v>
      </c>
      <c r="H159" s="14">
        <v>178.75</v>
      </c>
      <c r="I159" s="14">
        <v>0.1</v>
      </c>
      <c r="J159" s="14">
        <v>0.06</v>
      </c>
      <c r="K159" s="14">
        <v>1.26</v>
      </c>
      <c r="L159" s="14">
        <v>0</v>
      </c>
      <c r="M159" s="14">
        <v>23.4</v>
      </c>
      <c r="N159" s="14">
        <v>27.9</v>
      </c>
      <c r="O159" s="14">
        <v>102.66</v>
      </c>
      <c r="P159" s="14">
        <v>2.35</v>
      </c>
      <c r="Q159" s="67"/>
      <c r="R159" s="4"/>
      <c r="S159" s="4"/>
      <c r="T159" s="4"/>
      <c r="U159" s="4"/>
    </row>
    <row r="160" spans="1:24" ht="18.75" customHeight="1" x14ac:dyDescent="0.3">
      <c r="A160" s="64"/>
      <c r="B160" s="66" t="s">
        <v>222</v>
      </c>
      <c r="C160" s="19" t="s">
        <v>17</v>
      </c>
      <c r="D160" s="19">
        <v>180</v>
      </c>
      <c r="E160" s="14">
        <v>0.08</v>
      </c>
      <c r="F160" s="14">
        <v>0</v>
      </c>
      <c r="G160" s="14">
        <v>20.03</v>
      </c>
      <c r="H160" s="14">
        <v>80.459999999999994</v>
      </c>
      <c r="I160" s="14">
        <v>0</v>
      </c>
      <c r="J160" s="14">
        <v>0</v>
      </c>
      <c r="K160" s="14">
        <v>0.02</v>
      </c>
      <c r="L160" s="14">
        <v>0.06</v>
      </c>
      <c r="M160" s="14">
        <v>9.4499999999999993</v>
      </c>
      <c r="N160" s="14">
        <v>1.21</v>
      </c>
      <c r="O160" s="14">
        <v>5</v>
      </c>
      <c r="P160" s="14">
        <v>0.26</v>
      </c>
      <c r="Q160" s="67" t="s">
        <v>223</v>
      </c>
      <c r="R160" s="4"/>
      <c r="S160" s="4"/>
      <c r="T160" s="4"/>
      <c r="U160" s="4"/>
    </row>
    <row r="161" spans="1:27" ht="18.75" x14ac:dyDescent="0.3">
      <c r="A161" s="64"/>
      <c r="B161" s="66"/>
      <c r="C161" s="19" t="s">
        <v>26</v>
      </c>
      <c r="D161" s="19">
        <v>150</v>
      </c>
      <c r="E161" s="14">
        <v>7.0000000000000007E-2</v>
      </c>
      <c r="F161" s="14">
        <v>0</v>
      </c>
      <c r="G161" s="14">
        <v>16.7</v>
      </c>
      <c r="H161" s="14">
        <v>67.05</v>
      </c>
      <c r="I161" s="14">
        <v>0</v>
      </c>
      <c r="J161" s="14">
        <v>0</v>
      </c>
      <c r="K161" s="14">
        <v>0.02</v>
      </c>
      <c r="L161" s="14">
        <v>0.05</v>
      </c>
      <c r="M161" s="14">
        <v>7.9</v>
      </c>
      <c r="N161" s="14">
        <v>1.01</v>
      </c>
      <c r="O161" s="14">
        <v>4.2</v>
      </c>
      <c r="P161" s="14">
        <v>0.22</v>
      </c>
      <c r="Q161" s="67"/>
      <c r="R161" s="4"/>
      <c r="S161" s="4"/>
      <c r="T161" s="4" t="s">
        <v>29</v>
      </c>
      <c r="U161" s="4"/>
    </row>
    <row r="162" spans="1:27" ht="18.75" customHeight="1" x14ac:dyDescent="0.3">
      <c r="A162" s="64"/>
      <c r="B162" s="66" t="s">
        <v>46</v>
      </c>
      <c r="C162" s="19" t="s">
        <v>17</v>
      </c>
      <c r="D162" s="19">
        <v>15</v>
      </c>
      <c r="E162" s="14">
        <v>1.1399999999999999</v>
      </c>
      <c r="F162" s="14">
        <v>0.12</v>
      </c>
      <c r="G162" s="14">
        <v>7.38</v>
      </c>
      <c r="H162" s="14">
        <v>35.25</v>
      </c>
      <c r="I162" s="14">
        <v>1.6E-2</v>
      </c>
      <c r="J162" s="14">
        <v>1.4999999999999999E-2</v>
      </c>
      <c r="K162" s="14">
        <v>0.24</v>
      </c>
      <c r="L162" s="14">
        <v>0</v>
      </c>
      <c r="M162" s="14">
        <v>3.45</v>
      </c>
      <c r="N162" s="14">
        <v>4.95</v>
      </c>
      <c r="O162" s="14">
        <v>13.05</v>
      </c>
      <c r="P162" s="14">
        <v>0.3</v>
      </c>
      <c r="Q162" s="67" t="s">
        <v>47</v>
      </c>
      <c r="R162" s="4"/>
      <c r="S162" s="4"/>
      <c r="T162" s="4"/>
      <c r="U162" s="4"/>
    </row>
    <row r="163" spans="1:27" ht="18.75" x14ac:dyDescent="0.3">
      <c r="A163" s="64"/>
      <c r="B163" s="66"/>
      <c r="C163" s="19" t="s">
        <v>26</v>
      </c>
      <c r="D163" s="19">
        <v>10</v>
      </c>
      <c r="E163" s="14">
        <v>0.76</v>
      </c>
      <c r="F163" s="14">
        <v>0.08</v>
      </c>
      <c r="G163" s="14">
        <v>4.92</v>
      </c>
      <c r="H163" s="14">
        <v>23.5</v>
      </c>
      <c r="I163" s="14">
        <v>1.6E-2</v>
      </c>
      <c r="J163" s="14">
        <v>0.01</v>
      </c>
      <c r="K163" s="14">
        <v>0.16</v>
      </c>
      <c r="L163" s="14">
        <v>0</v>
      </c>
      <c r="M163" s="14">
        <v>2.2999999999999998</v>
      </c>
      <c r="N163" s="14">
        <v>3.3</v>
      </c>
      <c r="O163" s="14">
        <v>8.6999999999999993</v>
      </c>
      <c r="P163" s="14">
        <v>0.2</v>
      </c>
      <c r="Q163" s="67"/>
      <c r="R163" s="4"/>
      <c r="S163" s="4"/>
      <c r="T163" s="4"/>
      <c r="U163" s="4"/>
    </row>
    <row r="164" spans="1:27" ht="18.75" customHeight="1" x14ac:dyDescent="0.3">
      <c r="A164" s="64"/>
      <c r="B164" s="66" t="s">
        <v>48</v>
      </c>
      <c r="C164" s="19" t="s">
        <v>17</v>
      </c>
      <c r="D164" s="19">
        <v>37</v>
      </c>
      <c r="E164" s="14">
        <v>2.4700000000000002</v>
      </c>
      <c r="F164" s="14">
        <v>0.45</v>
      </c>
      <c r="G164" s="14">
        <v>12.52</v>
      </c>
      <c r="H164" s="14">
        <v>65.25</v>
      </c>
      <c r="I164" s="14">
        <v>1.94</v>
      </c>
      <c r="J164" s="14">
        <v>3.6999999999999998E-2</v>
      </c>
      <c r="K164" s="14">
        <v>0.26</v>
      </c>
      <c r="L164" s="14">
        <v>0</v>
      </c>
      <c r="M164" s="14">
        <v>13.95</v>
      </c>
      <c r="N164" s="14">
        <v>17.39</v>
      </c>
      <c r="O164" s="14">
        <v>58.46</v>
      </c>
      <c r="P164" s="14">
        <v>1.44</v>
      </c>
      <c r="Q164" s="67" t="s">
        <v>49</v>
      </c>
      <c r="R164" s="4"/>
      <c r="S164" s="4"/>
      <c r="T164" s="4"/>
      <c r="U164" s="4"/>
    </row>
    <row r="165" spans="1:27" ht="18.75" x14ac:dyDescent="0.3">
      <c r="A165" s="64"/>
      <c r="B165" s="66"/>
      <c r="C165" s="19" t="s">
        <v>26</v>
      </c>
      <c r="D165" s="19">
        <v>30</v>
      </c>
      <c r="E165" s="14">
        <v>1.98</v>
      </c>
      <c r="F165" s="14">
        <v>0.36</v>
      </c>
      <c r="G165" s="14">
        <v>10.02</v>
      </c>
      <c r="H165" s="14">
        <v>52.2</v>
      </c>
      <c r="I165" s="14">
        <v>1.6</v>
      </c>
      <c r="J165" s="14">
        <v>0.03</v>
      </c>
      <c r="K165" s="14">
        <v>0.21</v>
      </c>
      <c r="L165" s="14">
        <v>0</v>
      </c>
      <c r="M165" s="14">
        <v>10.5</v>
      </c>
      <c r="N165" s="14">
        <v>14.1</v>
      </c>
      <c r="O165" s="14">
        <v>47.4</v>
      </c>
      <c r="P165" s="14">
        <v>1.17</v>
      </c>
      <c r="Q165" s="67"/>
      <c r="R165" s="4"/>
      <c r="S165" s="4"/>
      <c r="T165" s="4"/>
      <c r="U165" s="4"/>
    </row>
    <row r="166" spans="1:27" ht="18.75" x14ac:dyDescent="0.3">
      <c r="A166" s="64"/>
      <c r="B166" s="28" t="s">
        <v>37</v>
      </c>
      <c r="C166" s="28" t="s">
        <v>17</v>
      </c>
      <c r="D166" s="28">
        <v>742</v>
      </c>
      <c r="E166" s="29">
        <f t="shared" ref="E166:P166" si="31">E148+E150+E152+E154+E156+E158+E160+E162+E164</f>
        <v>26.65</v>
      </c>
      <c r="F166" s="29">
        <f t="shared" si="31"/>
        <v>15.549999999999999</v>
      </c>
      <c r="G166" s="29">
        <f t="shared" si="31"/>
        <v>121.44</v>
      </c>
      <c r="H166" s="29">
        <f t="shared" si="31"/>
        <v>733.38</v>
      </c>
      <c r="I166" s="29">
        <f t="shared" si="31"/>
        <v>2.2959999999999998</v>
      </c>
      <c r="J166" s="29">
        <f t="shared" si="31"/>
        <v>0.372</v>
      </c>
      <c r="K166" s="29">
        <f t="shared" si="31"/>
        <v>15.23</v>
      </c>
      <c r="L166" s="29">
        <f t="shared" si="31"/>
        <v>28.459999999999997</v>
      </c>
      <c r="M166" s="29">
        <f t="shared" si="31"/>
        <v>146.61999999999998</v>
      </c>
      <c r="N166" s="29">
        <f t="shared" si="31"/>
        <v>134.19999999999999</v>
      </c>
      <c r="O166" s="29">
        <f t="shared" si="31"/>
        <v>568.34</v>
      </c>
      <c r="P166" s="29">
        <f t="shared" si="31"/>
        <v>6.92</v>
      </c>
      <c r="Q166" s="28"/>
      <c r="R166" s="4"/>
      <c r="S166" s="4"/>
      <c r="T166" s="4" t="s">
        <v>29</v>
      </c>
      <c r="U166" s="4"/>
    </row>
    <row r="167" spans="1:27" ht="18.75" x14ac:dyDescent="0.3">
      <c r="A167" s="64"/>
      <c r="B167" s="28" t="s">
        <v>38</v>
      </c>
      <c r="C167" s="28" t="s">
        <v>26</v>
      </c>
      <c r="D167" s="28">
        <v>580</v>
      </c>
      <c r="E167" s="29">
        <f t="shared" ref="E167:P167" si="32">E149+E151+E153+E155+E157+E159+E161+E163+E165</f>
        <v>20.240000000000002</v>
      </c>
      <c r="F167" s="29">
        <f t="shared" si="32"/>
        <v>12.16</v>
      </c>
      <c r="G167" s="29">
        <f t="shared" si="32"/>
        <v>93.83</v>
      </c>
      <c r="H167" s="29">
        <f t="shared" si="32"/>
        <v>566.59000000000015</v>
      </c>
      <c r="I167" s="29">
        <f t="shared" si="32"/>
        <v>1.8770000000000002</v>
      </c>
      <c r="J167" s="29">
        <f t="shared" si="32"/>
        <v>0.28800000000000003</v>
      </c>
      <c r="K167" s="29">
        <f t="shared" si="32"/>
        <v>12.872</v>
      </c>
      <c r="L167" s="29">
        <f t="shared" si="32"/>
        <v>26.718</v>
      </c>
      <c r="M167" s="29">
        <f t="shared" si="32"/>
        <v>116.91799999999999</v>
      </c>
      <c r="N167" s="29">
        <f t="shared" si="32"/>
        <v>105.85999999999999</v>
      </c>
      <c r="O167" s="29">
        <f t="shared" si="32"/>
        <v>454.12399999999991</v>
      </c>
      <c r="P167" s="29">
        <f t="shared" si="32"/>
        <v>5.5060000000000002</v>
      </c>
      <c r="Q167" s="28"/>
      <c r="R167" s="4"/>
      <c r="S167" s="4"/>
      <c r="T167" s="4"/>
      <c r="U167" s="4"/>
    </row>
    <row r="168" spans="1:27" ht="18.75" customHeight="1" x14ac:dyDescent="0.3">
      <c r="A168" s="64" t="s">
        <v>50</v>
      </c>
      <c r="B168" s="66" t="s">
        <v>109</v>
      </c>
      <c r="C168" s="19" t="s">
        <v>17</v>
      </c>
      <c r="D168" s="19">
        <v>130</v>
      </c>
      <c r="E168" s="14">
        <v>1.97</v>
      </c>
      <c r="F168" s="14">
        <v>9.19</v>
      </c>
      <c r="G168" s="14">
        <v>12.08</v>
      </c>
      <c r="H168" s="14">
        <v>139.19999999999999</v>
      </c>
      <c r="I168" s="14">
        <v>6.0999999999999999E-2</v>
      </c>
      <c r="J168" s="14">
        <v>6.0999999999999999E-2</v>
      </c>
      <c r="K168" s="14">
        <v>0.39</v>
      </c>
      <c r="L168" s="14">
        <v>6.84</v>
      </c>
      <c r="M168" s="14">
        <v>31.82</v>
      </c>
      <c r="N168" s="14">
        <v>6.93</v>
      </c>
      <c r="O168" s="14">
        <v>22.5</v>
      </c>
      <c r="P168" s="14">
        <v>0.73</v>
      </c>
      <c r="Q168" s="67" t="s">
        <v>110</v>
      </c>
      <c r="R168" s="4"/>
      <c r="S168" s="4"/>
      <c r="T168" s="4" t="s">
        <v>29</v>
      </c>
      <c r="U168" s="4"/>
    </row>
    <row r="169" spans="1:27" ht="18.75" x14ac:dyDescent="0.3">
      <c r="A169" s="64"/>
      <c r="B169" s="66"/>
      <c r="C169" s="19" t="s">
        <v>26</v>
      </c>
      <c r="D169" s="19">
        <v>110</v>
      </c>
      <c r="E169" s="14">
        <v>1.67</v>
      </c>
      <c r="F169" s="14">
        <v>7.78</v>
      </c>
      <c r="G169" s="14">
        <v>10.220000000000001</v>
      </c>
      <c r="H169" s="14">
        <v>117.8</v>
      </c>
      <c r="I169" s="14">
        <v>5.0999999999999997E-2</v>
      </c>
      <c r="J169" s="14">
        <v>5.0999999999999997E-2</v>
      </c>
      <c r="K169" s="14">
        <v>0.33</v>
      </c>
      <c r="L169" s="14">
        <v>5.78</v>
      </c>
      <c r="M169" s="14">
        <v>26.92</v>
      </c>
      <c r="N169" s="14">
        <v>5.86</v>
      </c>
      <c r="O169" s="14">
        <v>19.100000000000001</v>
      </c>
      <c r="P169" s="14">
        <v>0.62</v>
      </c>
      <c r="Q169" s="67"/>
      <c r="R169" s="4"/>
      <c r="S169" s="4" t="s">
        <v>29</v>
      </c>
      <c r="T169" s="4"/>
      <c r="U169" s="4"/>
    </row>
    <row r="170" spans="1:27" ht="18.75" customHeight="1" x14ac:dyDescent="0.3">
      <c r="A170" s="64"/>
      <c r="B170" s="66" t="s">
        <v>111</v>
      </c>
      <c r="C170" s="17" t="s">
        <v>17</v>
      </c>
      <c r="D170" s="17">
        <v>60</v>
      </c>
      <c r="E170" s="15">
        <v>4.6900000000000004</v>
      </c>
      <c r="F170" s="15">
        <v>4.1399999999999997</v>
      </c>
      <c r="G170" s="15">
        <v>30.28</v>
      </c>
      <c r="H170" s="15">
        <v>177.19</v>
      </c>
      <c r="I170" s="15">
        <v>0.08</v>
      </c>
      <c r="J170" s="15">
        <v>0.06</v>
      </c>
      <c r="K170" s="15">
        <v>1.03</v>
      </c>
      <c r="L170" s="15">
        <v>0.06</v>
      </c>
      <c r="M170" s="15">
        <v>20.73</v>
      </c>
      <c r="N170" s="15">
        <v>0</v>
      </c>
      <c r="O170" s="15">
        <v>55.6</v>
      </c>
      <c r="P170" s="15">
        <v>0.57999999999999996</v>
      </c>
      <c r="Q170" s="67" t="s">
        <v>112</v>
      </c>
      <c r="R170" s="4"/>
      <c r="S170" s="4"/>
      <c r="T170" s="4"/>
      <c r="U170" s="4"/>
    </row>
    <row r="171" spans="1:27" ht="18.75" x14ac:dyDescent="0.3">
      <c r="A171" s="64"/>
      <c r="B171" s="66"/>
      <c r="C171" s="17" t="s">
        <v>26</v>
      </c>
      <c r="D171" s="17">
        <v>60</v>
      </c>
      <c r="E171" s="15">
        <v>4.6900000000000004</v>
      </c>
      <c r="F171" s="15">
        <v>4.1399999999999997</v>
      </c>
      <c r="G171" s="15">
        <v>30.28</v>
      </c>
      <c r="H171" s="15">
        <v>177.19</v>
      </c>
      <c r="I171" s="15">
        <v>0.08</v>
      </c>
      <c r="J171" s="15">
        <v>0.06</v>
      </c>
      <c r="K171" s="15">
        <v>1.03</v>
      </c>
      <c r="L171" s="15">
        <v>0.06</v>
      </c>
      <c r="M171" s="15">
        <v>20.73</v>
      </c>
      <c r="N171" s="15">
        <v>0</v>
      </c>
      <c r="O171" s="15">
        <v>55.6</v>
      </c>
      <c r="P171" s="15">
        <v>0.57999999999999996</v>
      </c>
      <c r="Q171" s="67"/>
      <c r="R171" s="4"/>
      <c r="S171" s="4"/>
      <c r="T171" s="4"/>
      <c r="U171" s="4"/>
    </row>
    <row r="172" spans="1:27" ht="18" customHeight="1" x14ac:dyDescent="0.3">
      <c r="A172" s="64"/>
      <c r="B172" s="97" t="s">
        <v>46</v>
      </c>
      <c r="C172" s="13" t="s">
        <v>17</v>
      </c>
      <c r="D172" s="19">
        <v>15</v>
      </c>
      <c r="E172" s="14">
        <v>1.1399999999999999</v>
      </c>
      <c r="F172" s="14">
        <v>0.12</v>
      </c>
      <c r="G172" s="14">
        <v>7.38</v>
      </c>
      <c r="H172" s="14">
        <v>35.25</v>
      </c>
      <c r="I172" s="14">
        <v>1.6E-2</v>
      </c>
      <c r="J172" s="14">
        <v>1.4999999999999999E-2</v>
      </c>
      <c r="K172" s="14">
        <v>0.24</v>
      </c>
      <c r="L172" s="14">
        <v>0</v>
      </c>
      <c r="M172" s="14">
        <v>3.45</v>
      </c>
      <c r="N172" s="14">
        <v>4.95</v>
      </c>
      <c r="O172" s="14">
        <v>13.05</v>
      </c>
      <c r="P172" s="14">
        <v>0.3</v>
      </c>
      <c r="Q172" s="67" t="s">
        <v>47</v>
      </c>
      <c r="R172" s="38"/>
      <c r="S172" s="39"/>
      <c r="T172" s="39"/>
      <c r="U172" s="39"/>
      <c r="V172" s="39"/>
      <c r="W172" s="25"/>
      <c r="X172" s="4"/>
      <c r="Y172" s="4"/>
      <c r="Z172" s="4"/>
      <c r="AA172" s="4"/>
    </row>
    <row r="173" spans="1:27" ht="18.75" x14ac:dyDescent="0.3">
      <c r="A173" s="64"/>
      <c r="B173" s="97"/>
      <c r="C173" s="13" t="s">
        <v>26</v>
      </c>
      <c r="D173" s="19">
        <v>10</v>
      </c>
      <c r="E173" s="14">
        <v>0.76</v>
      </c>
      <c r="F173" s="14">
        <v>0.08</v>
      </c>
      <c r="G173" s="14">
        <v>4.92</v>
      </c>
      <c r="H173" s="14">
        <v>23.5</v>
      </c>
      <c r="I173" s="14">
        <v>1.6E-2</v>
      </c>
      <c r="J173" s="14">
        <v>0.01</v>
      </c>
      <c r="K173" s="14">
        <v>0.16</v>
      </c>
      <c r="L173" s="14">
        <v>0</v>
      </c>
      <c r="M173" s="14">
        <v>2.2999999999999998</v>
      </c>
      <c r="N173" s="14">
        <v>3.3</v>
      </c>
      <c r="O173" s="14">
        <v>8.6999999999999993</v>
      </c>
      <c r="P173" s="14">
        <v>0.2</v>
      </c>
      <c r="Q173" s="67"/>
      <c r="R173" s="4"/>
      <c r="S173" s="4"/>
      <c r="T173" s="4"/>
      <c r="U173" s="4"/>
      <c r="V173" t="s">
        <v>29</v>
      </c>
    </row>
    <row r="174" spans="1:27" ht="18.75" customHeight="1" x14ac:dyDescent="0.3">
      <c r="A174" s="64"/>
      <c r="B174" s="70" t="s">
        <v>33</v>
      </c>
      <c r="C174" s="19" t="s">
        <v>17</v>
      </c>
      <c r="D174" s="19" t="s">
        <v>34</v>
      </c>
      <c r="E174" s="14">
        <v>7.0000000000000007E-2</v>
      </c>
      <c r="F174" s="14">
        <v>2.1999999999999999E-2</v>
      </c>
      <c r="G174" s="14">
        <v>11.1</v>
      </c>
      <c r="H174" s="14">
        <v>44.4</v>
      </c>
      <c r="I174" s="14">
        <v>0</v>
      </c>
      <c r="J174" s="14">
        <v>0</v>
      </c>
      <c r="K174" s="14">
        <v>0.02</v>
      </c>
      <c r="L174" s="14">
        <v>3.3000000000000002E-2</v>
      </c>
      <c r="M174" s="14">
        <v>11.1</v>
      </c>
      <c r="N174" s="14">
        <v>1.4</v>
      </c>
      <c r="O174" s="14">
        <v>2.78</v>
      </c>
      <c r="P174" s="14">
        <v>0.31</v>
      </c>
      <c r="Q174" s="67" t="s">
        <v>113</v>
      </c>
      <c r="R174" s="4"/>
      <c r="S174" s="4"/>
      <c r="T174" s="4"/>
      <c r="U174" s="4"/>
    </row>
    <row r="175" spans="1:27" ht="18.75" x14ac:dyDescent="0.3">
      <c r="A175" s="64"/>
      <c r="B175" s="70"/>
      <c r="C175" s="19" t="s">
        <v>26</v>
      </c>
      <c r="D175" s="19" t="s">
        <v>114</v>
      </c>
      <c r="E175" s="14">
        <v>0.06</v>
      </c>
      <c r="F175" s="14">
        <v>0.02</v>
      </c>
      <c r="G175" s="14">
        <v>9.99</v>
      </c>
      <c r="H175" s="14">
        <v>40</v>
      </c>
      <c r="I175" s="14">
        <v>0</v>
      </c>
      <c r="J175" s="14">
        <v>0</v>
      </c>
      <c r="K175" s="14">
        <v>0.02</v>
      </c>
      <c r="L175" s="14">
        <v>0.03</v>
      </c>
      <c r="M175" s="14">
        <v>10</v>
      </c>
      <c r="N175" s="14">
        <v>1.3</v>
      </c>
      <c r="O175" s="14">
        <v>2.5</v>
      </c>
      <c r="P175" s="14">
        <v>0.28000000000000003</v>
      </c>
      <c r="Q175" s="67"/>
      <c r="R175" s="4"/>
      <c r="S175" s="4"/>
      <c r="T175" s="4"/>
      <c r="U175" s="4"/>
    </row>
    <row r="176" spans="1:27" ht="18.75" x14ac:dyDescent="0.3">
      <c r="A176" s="64"/>
      <c r="B176" s="28" t="s">
        <v>37</v>
      </c>
      <c r="C176" s="28" t="s">
        <v>17</v>
      </c>
      <c r="D176" s="28">
        <v>390</v>
      </c>
      <c r="E176" s="29">
        <f t="shared" ref="E176:P176" si="33">E168+E170+E172+E174</f>
        <v>7.87</v>
      </c>
      <c r="F176" s="29">
        <f t="shared" si="33"/>
        <v>13.471999999999998</v>
      </c>
      <c r="G176" s="29">
        <f t="shared" si="33"/>
        <v>60.84</v>
      </c>
      <c r="H176" s="29">
        <f t="shared" si="33"/>
        <v>396.03999999999996</v>
      </c>
      <c r="I176" s="29">
        <f t="shared" si="33"/>
        <v>0.15700000000000003</v>
      </c>
      <c r="J176" s="29">
        <f t="shared" si="33"/>
        <v>0.13600000000000001</v>
      </c>
      <c r="K176" s="29">
        <f t="shared" si="33"/>
        <v>1.68</v>
      </c>
      <c r="L176" s="29">
        <f t="shared" si="33"/>
        <v>6.9329999999999998</v>
      </c>
      <c r="M176" s="29">
        <f t="shared" si="33"/>
        <v>67.099999999999994</v>
      </c>
      <c r="N176" s="29">
        <f t="shared" si="33"/>
        <v>13.28</v>
      </c>
      <c r="O176" s="29">
        <f t="shared" si="33"/>
        <v>93.929999999999993</v>
      </c>
      <c r="P176" s="29">
        <f t="shared" si="33"/>
        <v>1.9200000000000002</v>
      </c>
      <c r="Q176" s="28"/>
      <c r="R176" s="4"/>
      <c r="S176" s="4"/>
      <c r="T176" s="4"/>
      <c r="U176" s="4"/>
    </row>
    <row r="177" spans="1:22" ht="18.75" x14ac:dyDescent="0.3">
      <c r="A177" s="64"/>
      <c r="B177" s="28" t="s">
        <v>38</v>
      </c>
      <c r="C177" s="28" t="s">
        <v>26</v>
      </c>
      <c r="D177" s="28">
        <v>320</v>
      </c>
      <c r="E177" s="29">
        <f t="shared" ref="E177:P177" si="34">E169+E171+E173+E175</f>
        <v>7.18</v>
      </c>
      <c r="F177" s="29">
        <f t="shared" si="34"/>
        <v>12.02</v>
      </c>
      <c r="G177" s="29">
        <f t="shared" si="34"/>
        <v>55.410000000000004</v>
      </c>
      <c r="H177" s="29">
        <f t="shared" si="34"/>
        <v>358.49</v>
      </c>
      <c r="I177" s="29">
        <f t="shared" si="34"/>
        <v>0.14700000000000002</v>
      </c>
      <c r="J177" s="29">
        <f t="shared" si="34"/>
        <v>0.12099999999999998</v>
      </c>
      <c r="K177" s="29">
        <f t="shared" si="34"/>
        <v>1.54</v>
      </c>
      <c r="L177" s="29">
        <f t="shared" si="34"/>
        <v>5.87</v>
      </c>
      <c r="M177" s="29">
        <f t="shared" si="34"/>
        <v>59.95</v>
      </c>
      <c r="N177" s="29">
        <f t="shared" si="34"/>
        <v>10.46</v>
      </c>
      <c r="O177" s="29">
        <f t="shared" si="34"/>
        <v>85.9</v>
      </c>
      <c r="P177" s="29">
        <f t="shared" si="34"/>
        <v>1.68</v>
      </c>
      <c r="Q177" s="28"/>
      <c r="R177" s="4"/>
      <c r="S177" s="4"/>
      <c r="T177" s="4"/>
      <c r="U177" s="4"/>
    </row>
    <row r="178" spans="1:22" ht="18.75" x14ac:dyDescent="0.3">
      <c r="A178" s="95"/>
      <c r="B178" s="28" t="s">
        <v>55</v>
      </c>
      <c r="C178" s="28" t="s">
        <v>17</v>
      </c>
      <c r="D178" s="28">
        <f t="shared" ref="D178:P178" si="35">D142+D166+D176</f>
        <v>1539</v>
      </c>
      <c r="E178" s="29">
        <f t="shared" si="35"/>
        <v>47.059999999999995</v>
      </c>
      <c r="F178" s="29">
        <f t="shared" si="35"/>
        <v>44.281999999999996</v>
      </c>
      <c r="G178" s="29">
        <f t="shared" si="35"/>
        <v>232.18</v>
      </c>
      <c r="H178" s="29">
        <f t="shared" si="35"/>
        <v>1559.25</v>
      </c>
      <c r="I178" s="29">
        <f t="shared" si="35"/>
        <v>2.6029999999999998</v>
      </c>
      <c r="J178" s="29">
        <f t="shared" si="35"/>
        <v>0.57800000000000007</v>
      </c>
      <c r="K178" s="29">
        <f t="shared" si="35"/>
        <v>17.670000000000002</v>
      </c>
      <c r="L178" s="29">
        <f t="shared" si="35"/>
        <v>35.393000000000001</v>
      </c>
      <c r="M178" s="29">
        <f t="shared" si="35"/>
        <v>353.88</v>
      </c>
      <c r="N178" s="29">
        <f t="shared" si="35"/>
        <v>201.79999999999998</v>
      </c>
      <c r="O178" s="29">
        <f t="shared" si="35"/>
        <v>926.83</v>
      </c>
      <c r="P178" s="29">
        <f t="shared" si="35"/>
        <v>10.84</v>
      </c>
      <c r="Q178" s="28"/>
      <c r="R178" s="4"/>
      <c r="S178" s="4"/>
      <c r="T178" s="4"/>
      <c r="U178" s="4"/>
    </row>
    <row r="179" spans="1:22" ht="18.75" x14ac:dyDescent="0.3">
      <c r="A179" s="95"/>
      <c r="B179" s="28" t="s">
        <v>56</v>
      </c>
      <c r="C179" s="28" t="s">
        <v>26</v>
      </c>
      <c r="D179" s="28">
        <f t="shared" ref="D179:P179" si="36">D143+D167+D177</f>
        <v>1250</v>
      </c>
      <c r="E179" s="29">
        <f t="shared" si="36"/>
        <v>38.790000000000006</v>
      </c>
      <c r="F179" s="29">
        <f t="shared" si="36"/>
        <v>36.590000000000003</v>
      </c>
      <c r="G179" s="29">
        <f t="shared" si="36"/>
        <v>199.66</v>
      </c>
      <c r="H179" s="29">
        <f t="shared" si="36"/>
        <v>1282.8800000000001</v>
      </c>
      <c r="I179" s="29">
        <f t="shared" si="36"/>
        <v>2.1440000000000001</v>
      </c>
      <c r="J179" s="29">
        <f t="shared" si="36"/>
        <v>0.45900000000000002</v>
      </c>
      <c r="K179" s="29">
        <f t="shared" si="36"/>
        <v>15.302</v>
      </c>
      <c r="L179" s="29">
        <f t="shared" si="36"/>
        <v>32.588000000000001</v>
      </c>
      <c r="M179" s="29">
        <f t="shared" si="36"/>
        <v>301.21799999999996</v>
      </c>
      <c r="N179" s="29">
        <f t="shared" si="36"/>
        <v>161.86999999999998</v>
      </c>
      <c r="O179" s="29">
        <f t="shared" si="36"/>
        <v>766.67399999999986</v>
      </c>
      <c r="P179" s="29">
        <f t="shared" si="36"/>
        <v>8.8559999999999999</v>
      </c>
      <c r="Q179" s="28"/>
      <c r="R179" s="4"/>
      <c r="S179" s="4"/>
      <c r="T179" s="4"/>
      <c r="U179" s="4"/>
    </row>
    <row r="180" spans="1:22" ht="29.85" customHeight="1" x14ac:dyDescent="0.3">
      <c r="A180" s="96" t="s">
        <v>3</v>
      </c>
      <c r="B180" s="79" t="s">
        <v>4</v>
      </c>
      <c r="C180" s="79"/>
      <c r="D180" s="79" t="s">
        <v>5</v>
      </c>
      <c r="E180" s="79" t="s">
        <v>6</v>
      </c>
      <c r="F180" s="79"/>
      <c r="G180" s="79"/>
      <c r="H180" s="79" t="s">
        <v>7</v>
      </c>
      <c r="I180" s="64" t="s">
        <v>8</v>
      </c>
      <c r="J180" s="64"/>
      <c r="K180" s="64"/>
      <c r="L180" s="64"/>
      <c r="M180" s="64" t="s">
        <v>9</v>
      </c>
      <c r="N180" s="64"/>
      <c r="O180" s="64"/>
      <c r="P180" s="64"/>
      <c r="Q180" s="79" t="s">
        <v>10</v>
      </c>
      <c r="R180" s="4"/>
      <c r="S180" s="4"/>
      <c r="T180" s="4"/>
      <c r="U180" s="4"/>
      <c r="V180" t="s">
        <v>29</v>
      </c>
    </row>
    <row r="181" spans="1:22" ht="43.7" customHeight="1" x14ac:dyDescent="0.3">
      <c r="A181" s="96"/>
      <c r="B181" s="79"/>
      <c r="C181" s="79"/>
      <c r="D181" s="79"/>
      <c r="E181" s="32" t="s">
        <v>11</v>
      </c>
      <c r="F181" s="32" t="s">
        <v>12</v>
      </c>
      <c r="G181" s="32" t="s">
        <v>13</v>
      </c>
      <c r="H181" s="79"/>
      <c r="I181" s="31" t="s">
        <v>14</v>
      </c>
      <c r="J181" s="31" t="s">
        <v>15</v>
      </c>
      <c r="K181" s="31" t="s">
        <v>16</v>
      </c>
      <c r="L181" s="31" t="s">
        <v>17</v>
      </c>
      <c r="M181" s="31" t="s">
        <v>18</v>
      </c>
      <c r="N181" s="31" t="s">
        <v>19</v>
      </c>
      <c r="O181" s="31" t="s">
        <v>20</v>
      </c>
      <c r="P181" s="31" t="s">
        <v>21</v>
      </c>
      <c r="Q181" s="79"/>
      <c r="R181" s="4"/>
      <c r="S181" s="4"/>
      <c r="T181" s="4"/>
      <c r="U181" s="4"/>
    </row>
    <row r="182" spans="1:22" ht="19.5" customHeight="1" x14ac:dyDescent="0.35">
      <c r="A182" s="81" t="s">
        <v>115</v>
      </c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4"/>
      <c r="S182" s="4"/>
      <c r="T182" s="4"/>
      <c r="U182" s="4"/>
    </row>
    <row r="183" spans="1:22" ht="18.75" customHeight="1" x14ac:dyDescent="0.3">
      <c r="A183" s="64" t="s">
        <v>58</v>
      </c>
      <c r="B183" s="66" t="s">
        <v>116</v>
      </c>
      <c r="C183" s="19" t="s">
        <v>17</v>
      </c>
      <c r="D183" s="19">
        <v>180</v>
      </c>
      <c r="E183" s="14">
        <v>4.33</v>
      </c>
      <c r="F183" s="14">
        <v>4.57</v>
      </c>
      <c r="G183" s="14">
        <v>15.14</v>
      </c>
      <c r="H183" s="14">
        <v>119.16</v>
      </c>
      <c r="I183" s="14">
        <v>0.1</v>
      </c>
      <c r="J183" s="14">
        <v>0.19</v>
      </c>
      <c r="K183" s="14">
        <v>0.24</v>
      </c>
      <c r="L183" s="14">
        <v>0.68</v>
      </c>
      <c r="M183" s="14">
        <v>119.11</v>
      </c>
      <c r="N183" s="14">
        <v>17.29</v>
      </c>
      <c r="O183" s="14">
        <v>153.19999999999999</v>
      </c>
      <c r="P183" s="14">
        <v>0.18</v>
      </c>
      <c r="Q183" s="67" t="s">
        <v>76</v>
      </c>
      <c r="R183" s="4"/>
      <c r="S183" s="4"/>
      <c r="T183" s="4"/>
      <c r="U183" s="4"/>
    </row>
    <row r="184" spans="1:22" ht="18.75" x14ac:dyDescent="0.3">
      <c r="A184" s="64"/>
      <c r="B184" s="66"/>
      <c r="C184" s="19" t="s">
        <v>26</v>
      </c>
      <c r="D184" s="19">
        <v>150</v>
      </c>
      <c r="E184" s="14">
        <v>3.61</v>
      </c>
      <c r="F184" s="14">
        <v>3.81</v>
      </c>
      <c r="G184" s="14">
        <v>12.62</v>
      </c>
      <c r="H184" s="14">
        <v>99.3</v>
      </c>
      <c r="I184" s="14">
        <v>0.08</v>
      </c>
      <c r="J184" s="14">
        <v>0.36</v>
      </c>
      <c r="K184" s="14">
        <v>0.2</v>
      </c>
      <c r="L184" s="14">
        <v>0.57999999999999996</v>
      </c>
      <c r="M184" s="14">
        <v>103.22</v>
      </c>
      <c r="N184" s="14">
        <v>14.98</v>
      </c>
      <c r="O184" s="14">
        <v>127.67</v>
      </c>
      <c r="P184" s="14">
        <v>0.15</v>
      </c>
      <c r="Q184" s="67"/>
      <c r="R184" s="4"/>
      <c r="S184" s="4"/>
      <c r="T184" s="4"/>
      <c r="U184" s="4"/>
    </row>
    <row r="185" spans="1:22" ht="18.75" customHeight="1" x14ac:dyDescent="0.3">
      <c r="A185" s="64"/>
      <c r="B185" s="102" t="s">
        <v>253</v>
      </c>
      <c r="C185" s="19" t="s">
        <v>17</v>
      </c>
      <c r="D185" s="19" t="s">
        <v>97</v>
      </c>
      <c r="E185" s="14">
        <v>1.66</v>
      </c>
      <c r="F185" s="14">
        <v>5.0999999999999996</v>
      </c>
      <c r="G185" s="14">
        <v>9.8699999999999992</v>
      </c>
      <c r="H185" s="14">
        <v>91.8</v>
      </c>
      <c r="I185" s="14">
        <v>0.03</v>
      </c>
      <c r="J185" s="14">
        <v>0.02</v>
      </c>
      <c r="K185" s="14">
        <v>0.34</v>
      </c>
      <c r="L185" s="14">
        <v>0</v>
      </c>
      <c r="M185" s="14">
        <v>6.28</v>
      </c>
      <c r="N185" s="14">
        <v>6.68</v>
      </c>
      <c r="O185" s="14">
        <v>19.64</v>
      </c>
      <c r="P185" s="14">
        <v>0.42</v>
      </c>
      <c r="Q185" s="67" t="s">
        <v>31</v>
      </c>
      <c r="R185" s="4"/>
      <c r="S185" s="4"/>
      <c r="T185" s="4"/>
      <c r="U185" s="4"/>
    </row>
    <row r="186" spans="1:22" ht="28.5" customHeight="1" x14ac:dyDescent="0.3">
      <c r="A186" s="64"/>
      <c r="B186" s="83"/>
      <c r="C186" s="19" t="s">
        <v>26</v>
      </c>
      <c r="D186" s="19" t="s">
        <v>98</v>
      </c>
      <c r="E186" s="14">
        <v>2.13</v>
      </c>
      <c r="F186" s="14">
        <v>3.78</v>
      </c>
      <c r="G186" s="14">
        <v>7.31</v>
      </c>
      <c r="H186" s="14">
        <v>68</v>
      </c>
      <c r="I186" s="14">
        <v>0.02</v>
      </c>
      <c r="J186" s="14">
        <v>0.01</v>
      </c>
      <c r="K186" s="14">
        <v>0.25</v>
      </c>
      <c r="L186" s="14">
        <v>0</v>
      </c>
      <c r="M186" s="14">
        <v>4.6500000000000004</v>
      </c>
      <c r="N186" s="14">
        <v>4.6500000000000004</v>
      </c>
      <c r="O186" s="14">
        <v>14.55</v>
      </c>
      <c r="P186" s="14">
        <v>0.31</v>
      </c>
      <c r="Q186" s="67"/>
      <c r="R186" s="4"/>
      <c r="S186" s="4"/>
      <c r="T186" s="4"/>
      <c r="U186" s="4"/>
    </row>
    <row r="187" spans="1:22" ht="18.75" customHeight="1" x14ac:dyDescent="0.3">
      <c r="A187" s="64"/>
      <c r="B187" s="66" t="s">
        <v>90</v>
      </c>
      <c r="C187" s="19" t="s">
        <v>17</v>
      </c>
      <c r="D187" s="19" t="s">
        <v>91</v>
      </c>
      <c r="E187" s="14">
        <v>0.13</v>
      </c>
      <c r="F187" s="14">
        <v>0.02</v>
      </c>
      <c r="G187" s="14">
        <v>11.3</v>
      </c>
      <c r="H187" s="14">
        <v>45.5</v>
      </c>
      <c r="I187" s="14">
        <v>0</v>
      </c>
      <c r="J187" s="14">
        <v>0.01</v>
      </c>
      <c r="K187" s="14">
        <v>0</v>
      </c>
      <c r="L187" s="14">
        <v>0.1</v>
      </c>
      <c r="M187" s="14">
        <v>5.4</v>
      </c>
      <c r="N187" s="14">
        <v>0</v>
      </c>
      <c r="O187" s="14">
        <v>0</v>
      </c>
      <c r="P187" s="14">
        <v>0.8</v>
      </c>
      <c r="Q187" s="67" t="s">
        <v>117</v>
      </c>
      <c r="R187" s="4"/>
      <c r="S187" s="4"/>
      <c r="T187" s="4"/>
      <c r="U187" s="4"/>
      <c r="V187" t="s">
        <v>29</v>
      </c>
    </row>
    <row r="188" spans="1:22" ht="18.75" x14ac:dyDescent="0.3">
      <c r="A188" s="64"/>
      <c r="B188" s="66"/>
      <c r="C188" s="19" t="s">
        <v>26</v>
      </c>
      <c r="D188" s="19" t="s">
        <v>118</v>
      </c>
      <c r="E188" s="14">
        <v>7.0000000000000007E-2</v>
      </c>
      <c r="F188" s="14">
        <v>0.01</v>
      </c>
      <c r="G188" s="14">
        <v>7.1</v>
      </c>
      <c r="H188" s="14">
        <v>29</v>
      </c>
      <c r="I188" s="14">
        <v>0</v>
      </c>
      <c r="J188" s="14">
        <v>0.01</v>
      </c>
      <c r="K188" s="14">
        <v>0</v>
      </c>
      <c r="L188" s="14">
        <v>0.1</v>
      </c>
      <c r="M188" s="14">
        <v>5.86</v>
      </c>
      <c r="N188" s="14">
        <v>0</v>
      </c>
      <c r="O188" s="14">
        <v>0</v>
      </c>
      <c r="P188" s="14">
        <v>0.72</v>
      </c>
      <c r="Q188" s="67"/>
      <c r="R188" s="4"/>
      <c r="S188" s="4"/>
      <c r="T188" s="4"/>
      <c r="U188" s="4"/>
    </row>
    <row r="189" spans="1:22" ht="18.75" x14ac:dyDescent="0.3">
      <c r="A189" s="64"/>
      <c r="B189" s="28" t="s">
        <v>37</v>
      </c>
      <c r="C189" s="28" t="s">
        <v>17</v>
      </c>
      <c r="D189" s="28">
        <v>407</v>
      </c>
      <c r="E189" s="29">
        <f t="shared" ref="E189:P189" si="37">E183+E185+E187</f>
        <v>6.12</v>
      </c>
      <c r="F189" s="29">
        <f t="shared" si="37"/>
        <v>9.69</v>
      </c>
      <c r="G189" s="29">
        <f t="shared" si="37"/>
        <v>36.31</v>
      </c>
      <c r="H189" s="29">
        <f t="shared" si="37"/>
        <v>256.45999999999998</v>
      </c>
      <c r="I189" s="29">
        <f t="shared" si="37"/>
        <v>0.13</v>
      </c>
      <c r="J189" s="29">
        <f t="shared" si="37"/>
        <v>0.22</v>
      </c>
      <c r="K189" s="29">
        <f t="shared" si="37"/>
        <v>0.58000000000000007</v>
      </c>
      <c r="L189" s="29">
        <f t="shared" si="37"/>
        <v>0.78</v>
      </c>
      <c r="M189" s="29">
        <f t="shared" si="37"/>
        <v>130.79</v>
      </c>
      <c r="N189" s="29">
        <f t="shared" si="37"/>
        <v>23.97</v>
      </c>
      <c r="O189" s="29">
        <f t="shared" si="37"/>
        <v>172.83999999999997</v>
      </c>
      <c r="P189" s="29">
        <f t="shared" si="37"/>
        <v>1.4</v>
      </c>
      <c r="Q189" s="28"/>
      <c r="R189" s="4"/>
      <c r="S189" s="4"/>
      <c r="T189" s="4"/>
      <c r="U189" s="4"/>
    </row>
    <row r="190" spans="1:22" ht="18.75" x14ac:dyDescent="0.3">
      <c r="A190" s="64"/>
      <c r="B190" s="28" t="s">
        <v>38</v>
      </c>
      <c r="C190" s="28" t="s">
        <v>26</v>
      </c>
      <c r="D190" s="28">
        <v>350</v>
      </c>
      <c r="E190" s="29">
        <f t="shared" ref="E190:P190" si="38">E184+E186+E188</f>
        <v>5.8100000000000005</v>
      </c>
      <c r="F190" s="29">
        <f t="shared" si="38"/>
        <v>7.6</v>
      </c>
      <c r="G190" s="29">
        <f t="shared" si="38"/>
        <v>27.03</v>
      </c>
      <c r="H190" s="29">
        <f t="shared" si="38"/>
        <v>196.3</v>
      </c>
      <c r="I190" s="29">
        <f t="shared" si="38"/>
        <v>0.1</v>
      </c>
      <c r="J190" s="29">
        <f t="shared" si="38"/>
        <v>0.38</v>
      </c>
      <c r="K190" s="29">
        <f t="shared" si="38"/>
        <v>0.45</v>
      </c>
      <c r="L190" s="29">
        <f t="shared" si="38"/>
        <v>0.67999999999999994</v>
      </c>
      <c r="M190" s="29">
        <f t="shared" si="38"/>
        <v>113.73</v>
      </c>
      <c r="N190" s="29">
        <f t="shared" si="38"/>
        <v>19.630000000000003</v>
      </c>
      <c r="O190" s="29">
        <f t="shared" si="38"/>
        <v>142.22</v>
      </c>
      <c r="P190" s="29">
        <f t="shared" si="38"/>
        <v>1.18</v>
      </c>
      <c r="Q190" s="28"/>
      <c r="R190" s="4"/>
      <c r="S190" s="4"/>
      <c r="T190" s="4"/>
      <c r="U190" s="4"/>
    </row>
    <row r="191" spans="1:22" ht="18.75" customHeight="1" x14ac:dyDescent="0.3">
      <c r="A191" s="64" t="s">
        <v>39</v>
      </c>
      <c r="B191" s="71" t="s">
        <v>197</v>
      </c>
      <c r="C191" s="22" t="s">
        <v>17</v>
      </c>
      <c r="D191" s="22" t="s">
        <v>203</v>
      </c>
      <c r="E191" s="23">
        <v>0.4</v>
      </c>
      <c r="F191" s="23">
        <v>0.4</v>
      </c>
      <c r="G191" s="23">
        <v>9.8000000000000007</v>
      </c>
      <c r="H191" s="23">
        <v>44</v>
      </c>
      <c r="I191" s="23">
        <v>0.03</v>
      </c>
      <c r="J191" s="23">
        <v>0.02</v>
      </c>
      <c r="K191" s="23">
        <v>0.3</v>
      </c>
      <c r="L191" s="23">
        <v>10</v>
      </c>
      <c r="M191" s="23">
        <v>16</v>
      </c>
      <c r="N191" s="23">
        <v>9</v>
      </c>
      <c r="O191" s="23">
        <v>11</v>
      </c>
      <c r="P191" s="23">
        <v>2.2000000000000002</v>
      </c>
      <c r="Q191" s="67" t="s">
        <v>41</v>
      </c>
      <c r="R191" s="4"/>
      <c r="S191" s="4"/>
      <c r="T191" s="4"/>
      <c r="U191" s="4"/>
    </row>
    <row r="192" spans="1:22" s="41" customFormat="1" ht="18.75" x14ac:dyDescent="0.3">
      <c r="A192" s="64"/>
      <c r="B192" s="71"/>
      <c r="C192" s="22" t="s">
        <v>26</v>
      </c>
      <c r="D192" s="22" t="s">
        <v>203</v>
      </c>
      <c r="E192" s="23">
        <v>0.4</v>
      </c>
      <c r="F192" s="23">
        <v>0.4</v>
      </c>
      <c r="G192" s="23">
        <v>9.8000000000000007</v>
      </c>
      <c r="H192" s="23">
        <v>44</v>
      </c>
      <c r="I192" s="23">
        <v>0.03</v>
      </c>
      <c r="J192" s="23">
        <v>0.02</v>
      </c>
      <c r="K192" s="23">
        <v>0.3</v>
      </c>
      <c r="L192" s="23">
        <v>10</v>
      </c>
      <c r="M192" s="23">
        <v>16</v>
      </c>
      <c r="N192" s="23">
        <v>9</v>
      </c>
      <c r="O192" s="23">
        <v>11</v>
      </c>
      <c r="P192" s="23">
        <v>2.2000000000000002</v>
      </c>
      <c r="Q192" s="67"/>
      <c r="R192" s="40"/>
      <c r="S192" s="40"/>
      <c r="T192" s="40"/>
      <c r="U192" s="40"/>
    </row>
    <row r="193" spans="1:21" s="41" customFormat="1" ht="17.45" customHeight="1" x14ac:dyDescent="0.3">
      <c r="A193" s="64"/>
      <c r="B193" s="71"/>
      <c r="C193" s="54" t="s">
        <v>17</v>
      </c>
      <c r="D193" s="55">
        <v>200</v>
      </c>
      <c r="E193" s="56">
        <v>1</v>
      </c>
      <c r="F193" s="14">
        <v>0</v>
      </c>
      <c r="G193" s="14">
        <v>20.2</v>
      </c>
      <c r="H193" s="14">
        <v>85.3</v>
      </c>
      <c r="I193" s="23">
        <v>0</v>
      </c>
      <c r="J193" s="23">
        <v>0</v>
      </c>
      <c r="K193" s="23">
        <v>0.11</v>
      </c>
      <c r="L193" s="23">
        <v>0</v>
      </c>
      <c r="M193" s="23">
        <v>17</v>
      </c>
      <c r="N193" s="23">
        <v>9</v>
      </c>
      <c r="O193" s="23">
        <v>12</v>
      </c>
      <c r="P193" s="23">
        <v>2</v>
      </c>
      <c r="Q193" s="67" t="s">
        <v>42</v>
      </c>
      <c r="R193" s="40"/>
      <c r="S193" s="40"/>
      <c r="T193" s="40"/>
      <c r="U193" s="40"/>
    </row>
    <row r="194" spans="1:21" s="41" customFormat="1" ht="18.75" x14ac:dyDescent="0.3">
      <c r="A194" s="64"/>
      <c r="B194" s="71"/>
      <c r="C194" s="22" t="s">
        <v>26</v>
      </c>
      <c r="D194" s="55" t="s">
        <v>219</v>
      </c>
      <c r="E194" s="56">
        <v>1</v>
      </c>
      <c r="F194" s="14">
        <v>0</v>
      </c>
      <c r="G194" s="14">
        <v>20.2</v>
      </c>
      <c r="H194" s="14">
        <v>85.3</v>
      </c>
      <c r="I194" s="23">
        <v>0</v>
      </c>
      <c r="J194" s="23">
        <v>0</v>
      </c>
      <c r="K194" s="23">
        <v>0.11</v>
      </c>
      <c r="L194" s="23">
        <v>0</v>
      </c>
      <c r="M194" s="23">
        <v>17</v>
      </c>
      <c r="N194" s="23">
        <v>9</v>
      </c>
      <c r="O194" s="23">
        <v>12</v>
      </c>
      <c r="P194" s="23">
        <v>2</v>
      </c>
      <c r="Q194" s="67"/>
      <c r="R194" s="40"/>
      <c r="S194" s="40"/>
      <c r="T194" s="40"/>
      <c r="U194" s="40"/>
    </row>
    <row r="195" spans="1:21" ht="21" customHeight="1" x14ac:dyDescent="0.3">
      <c r="A195" s="64" t="s">
        <v>43</v>
      </c>
      <c r="B195" s="91" t="s">
        <v>119</v>
      </c>
      <c r="C195" s="16" t="s">
        <v>17</v>
      </c>
      <c r="D195" s="16">
        <v>50</v>
      </c>
      <c r="E195" s="15">
        <v>0.6</v>
      </c>
      <c r="F195" s="15">
        <v>2.35</v>
      </c>
      <c r="G195" s="15">
        <v>3.85</v>
      </c>
      <c r="H195" s="15">
        <v>39</v>
      </c>
      <c r="I195" s="15">
        <v>8.0000000000000002E-3</v>
      </c>
      <c r="J195" s="15">
        <v>8.0000000000000002E-3</v>
      </c>
      <c r="K195" s="15">
        <v>0.35</v>
      </c>
      <c r="L195" s="15">
        <v>5</v>
      </c>
      <c r="M195" s="15">
        <v>11.5</v>
      </c>
      <c r="N195" s="15">
        <v>7</v>
      </c>
      <c r="O195" s="15">
        <v>21</v>
      </c>
      <c r="P195" s="15">
        <v>0.3</v>
      </c>
      <c r="Q195" s="66" t="s">
        <v>120</v>
      </c>
      <c r="R195" s="4"/>
      <c r="S195" s="4" t="s">
        <v>29</v>
      </c>
      <c r="T195" s="4"/>
      <c r="U195" s="4"/>
    </row>
    <row r="196" spans="1:21" ht="20.100000000000001" customHeight="1" x14ac:dyDescent="0.3">
      <c r="A196" s="64"/>
      <c r="B196" s="91" t="s">
        <v>119</v>
      </c>
      <c r="C196" s="16" t="s">
        <v>26</v>
      </c>
      <c r="D196" s="16">
        <v>30</v>
      </c>
      <c r="E196" s="15">
        <v>0.7</v>
      </c>
      <c r="F196" s="15">
        <v>1.38</v>
      </c>
      <c r="G196" s="15">
        <v>3.7</v>
      </c>
      <c r="H196" s="15">
        <v>30.03</v>
      </c>
      <c r="I196" s="15">
        <v>5.0000000000000001E-3</v>
      </c>
      <c r="J196" s="15">
        <v>5.0000000000000001E-3</v>
      </c>
      <c r="K196" s="15">
        <v>0.21</v>
      </c>
      <c r="L196" s="15">
        <v>3</v>
      </c>
      <c r="M196" s="15">
        <v>6.9</v>
      </c>
      <c r="N196" s="15">
        <v>4.2</v>
      </c>
      <c r="O196" s="15">
        <v>12.6</v>
      </c>
      <c r="P196" s="15">
        <v>0.18</v>
      </c>
      <c r="Q196" s="66"/>
      <c r="R196" s="4" t="s">
        <v>29</v>
      </c>
      <c r="S196" s="4"/>
      <c r="T196" s="4"/>
      <c r="U196" s="4"/>
    </row>
    <row r="197" spans="1:21" ht="18.75" customHeight="1" x14ac:dyDescent="0.3">
      <c r="A197" s="64"/>
      <c r="B197" s="66" t="s">
        <v>121</v>
      </c>
      <c r="C197" s="19" t="s">
        <v>17</v>
      </c>
      <c r="D197" s="19">
        <v>200</v>
      </c>
      <c r="E197" s="14">
        <v>1.45</v>
      </c>
      <c r="F197" s="14">
        <v>3.93</v>
      </c>
      <c r="G197" s="14">
        <v>10.199999999999999</v>
      </c>
      <c r="H197" s="14">
        <v>85</v>
      </c>
      <c r="I197" s="14">
        <v>0.05</v>
      </c>
      <c r="J197" s="14">
        <v>0.05</v>
      </c>
      <c r="K197" s="14">
        <v>0.8</v>
      </c>
      <c r="L197" s="14">
        <v>16.88</v>
      </c>
      <c r="M197" s="14">
        <v>40</v>
      </c>
      <c r="N197" s="14">
        <v>18.399999999999999</v>
      </c>
      <c r="O197" s="14">
        <v>74.400000000000006</v>
      </c>
      <c r="P197" s="14">
        <v>0.68</v>
      </c>
      <c r="Q197" s="67" t="s">
        <v>122</v>
      </c>
      <c r="R197" s="42"/>
      <c r="S197" s="43"/>
      <c r="T197" s="43"/>
      <c r="U197" s="4"/>
    </row>
    <row r="198" spans="1:21" ht="18.75" x14ac:dyDescent="0.3">
      <c r="A198" s="64"/>
      <c r="B198" s="66"/>
      <c r="C198" s="19" t="s">
        <v>26</v>
      </c>
      <c r="D198" s="19">
        <v>150</v>
      </c>
      <c r="E198" s="14">
        <v>1.0900000000000001</v>
      </c>
      <c r="F198" s="14">
        <v>2.95</v>
      </c>
      <c r="G198" s="14">
        <v>7.65</v>
      </c>
      <c r="H198" s="14">
        <v>61.5</v>
      </c>
      <c r="I198" s="14">
        <v>4.4999999999999998E-2</v>
      </c>
      <c r="J198" s="14">
        <v>4.4999999999999998E-2</v>
      </c>
      <c r="K198" s="14">
        <v>0.72</v>
      </c>
      <c r="L198" s="14">
        <v>15.2</v>
      </c>
      <c r="M198" s="14">
        <v>36</v>
      </c>
      <c r="N198" s="14">
        <v>16.559999999999999</v>
      </c>
      <c r="O198" s="14">
        <v>66.959999999999994</v>
      </c>
      <c r="P198" s="14">
        <v>0.61</v>
      </c>
      <c r="Q198" s="67"/>
      <c r="R198" s="44"/>
      <c r="S198" s="4"/>
      <c r="T198" s="4"/>
      <c r="U198" s="4"/>
    </row>
    <row r="199" spans="1:21" ht="18.75" customHeight="1" x14ac:dyDescent="0.3">
      <c r="A199" s="64"/>
      <c r="B199" s="70" t="s">
        <v>123</v>
      </c>
      <c r="C199" s="19" t="s">
        <v>17</v>
      </c>
      <c r="D199" s="19">
        <v>20</v>
      </c>
      <c r="E199" s="14">
        <v>1.2</v>
      </c>
      <c r="F199" s="14">
        <v>0.8</v>
      </c>
      <c r="G199" s="14">
        <v>8.4</v>
      </c>
      <c r="H199" s="14">
        <v>43.1</v>
      </c>
      <c r="I199" s="14">
        <v>0.03</v>
      </c>
      <c r="J199" s="14">
        <v>0.01</v>
      </c>
      <c r="K199" s="14">
        <v>0.32</v>
      </c>
      <c r="L199" s="14">
        <v>0.04</v>
      </c>
      <c r="M199" s="14">
        <v>4.3600000000000003</v>
      </c>
      <c r="N199" s="14">
        <v>1.8</v>
      </c>
      <c r="O199" s="14">
        <v>16.260000000000002</v>
      </c>
      <c r="P199" s="14">
        <v>0.16</v>
      </c>
      <c r="Q199" s="67" t="s">
        <v>124</v>
      </c>
      <c r="R199" s="44"/>
      <c r="S199" s="4"/>
      <c r="T199" s="4"/>
      <c r="U199" s="4"/>
    </row>
    <row r="200" spans="1:21" ht="20.100000000000001" customHeight="1" x14ac:dyDescent="0.3">
      <c r="A200" s="64"/>
      <c r="B200" s="70"/>
      <c r="C200" s="19" t="s">
        <v>26</v>
      </c>
      <c r="D200" s="19">
        <v>20</v>
      </c>
      <c r="E200" s="14">
        <v>1.2</v>
      </c>
      <c r="F200" s="14">
        <v>0.8</v>
      </c>
      <c r="G200" s="14">
        <v>8.4</v>
      </c>
      <c r="H200" s="14">
        <v>43.1</v>
      </c>
      <c r="I200" s="14">
        <v>0.03</v>
      </c>
      <c r="J200" s="14">
        <v>0.01</v>
      </c>
      <c r="K200" s="14">
        <v>0.32</v>
      </c>
      <c r="L200" s="14">
        <v>0.04</v>
      </c>
      <c r="M200" s="14">
        <v>4.3600000000000003</v>
      </c>
      <c r="N200" s="14">
        <v>1.8</v>
      </c>
      <c r="O200" s="14">
        <v>16.260000000000002</v>
      </c>
      <c r="P200" s="14">
        <v>0.16</v>
      </c>
      <c r="Q200" s="67"/>
      <c r="R200" s="44"/>
      <c r="S200" s="4"/>
      <c r="T200" s="4"/>
      <c r="U200" s="4"/>
    </row>
    <row r="201" spans="1:21" ht="18.75" customHeight="1" x14ac:dyDescent="0.3">
      <c r="A201" s="64"/>
      <c r="B201" s="93" t="s">
        <v>190</v>
      </c>
      <c r="C201" s="19" t="s">
        <v>17</v>
      </c>
      <c r="D201" s="19" t="s">
        <v>191</v>
      </c>
      <c r="E201" s="14">
        <v>13.76</v>
      </c>
      <c r="F201" s="14">
        <v>7.56</v>
      </c>
      <c r="G201" s="14">
        <v>21.41</v>
      </c>
      <c r="H201" s="14">
        <v>208.76</v>
      </c>
      <c r="I201" s="14">
        <v>0.11</v>
      </c>
      <c r="J201" s="14">
        <v>0.3</v>
      </c>
      <c r="K201" s="14">
        <v>2.59</v>
      </c>
      <c r="L201" s="14">
        <v>9.61</v>
      </c>
      <c r="M201" s="14">
        <v>26.29</v>
      </c>
      <c r="N201" s="14">
        <v>0.45</v>
      </c>
      <c r="O201" s="14">
        <v>31.5</v>
      </c>
      <c r="P201" s="14">
        <v>0.96</v>
      </c>
      <c r="Q201" s="67" t="s">
        <v>228</v>
      </c>
      <c r="R201" s="24"/>
      <c r="S201" s="25"/>
      <c r="T201" s="25"/>
      <c r="U201" s="4"/>
    </row>
    <row r="202" spans="1:21" ht="18" customHeight="1" x14ac:dyDescent="0.3">
      <c r="A202" s="64"/>
      <c r="B202" s="93"/>
      <c r="C202" s="19" t="s">
        <v>26</v>
      </c>
      <c r="D202" s="19" t="s">
        <v>192</v>
      </c>
      <c r="E202" s="14">
        <v>11.01</v>
      </c>
      <c r="F202" s="14">
        <v>6.05</v>
      </c>
      <c r="G202" s="14">
        <v>17.13</v>
      </c>
      <c r="H202" s="14">
        <v>167.01</v>
      </c>
      <c r="I202" s="14">
        <v>0.09</v>
      </c>
      <c r="J202" s="14">
        <v>0.24</v>
      </c>
      <c r="K202" s="14">
        <v>1.85</v>
      </c>
      <c r="L202" s="14">
        <v>7.69</v>
      </c>
      <c r="M202" s="14">
        <v>21.03</v>
      </c>
      <c r="N202" s="14">
        <v>0.32</v>
      </c>
      <c r="O202" s="14">
        <v>22.5</v>
      </c>
      <c r="P202" s="14">
        <v>0.77</v>
      </c>
      <c r="Q202" s="67"/>
      <c r="R202" s="24"/>
      <c r="S202" s="25"/>
      <c r="T202" s="25"/>
      <c r="U202" s="4"/>
    </row>
    <row r="203" spans="1:21" ht="18.75" hidden="1" customHeight="1" x14ac:dyDescent="0.3">
      <c r="A203" s="64"/>
      <c r="B203" s="66" t="s">
        <v>180</v>
      </c>
      <c r="C203" s="19" t="s">
        <v>17</v>
      </c>
      <c r="D203" s="19">
        <v>130</v>
      </c>
      <c r="E203" s="14">
        <v>2.65</v>
      </c>
      <c r="F203" s="14">
        <v>4.16</v>
      </c>
      <c r="G203" s="14">
        <v>17.71</v>
      </c>
      <c r="H203" s="14">
        <v>118.95</v>
      </c>
      <c r="I203" s="14">
        <v>5.1999999999999998E-2</v>
      </c>
      <c r="J203" s="14">
        <v>0.34</v>
      </c>
      <c r="K203" s="14">
        <v>0.42</v>
      </c>
      <c r="L203" s="14">
        <v>1.9</v>
      </c>
      <c r="M203" s="14">
        <v>15.6</v>
      </c>
      <c r="N203" s="14">
        <v>13</v>
      </c>
      <c r="O203" s="14">
        <v>26.86</v>
      </c>
      <c r="P203" s="14">
        <v>0.33</v>
      </c>
      <c r="Q203" s="67" t="s">
        <v>125</v>
      </c>
      <c r="R203" s="4"/>
      <c r="S203" s="4"/>
      <c r="T203" s="4"/>
      <c r="U203" s="4"/>
    </row>
    <row r="204" spans="1:21" ht="18.75" hidden="1" x14ac:dyDescent="0.3">
      <c r="A204" s="64"/>
      <c r="B204" s="66"/>
      <c r="C204" s="19" t="s">
        <v>26</v>
      </c>
      <c r="D204" s="19">
        <v>110</v>
      </c>
      <c r="E204" s="14">
        <v>2.25</v>
      </c>
      <c r="F204" s="14">
        <v>3.52</v>
      </c>
      <c r="G204" s="14">
        <v>14.98</v>
      </c>
      <c r="H204" s="14">
        <v>100.65</v>
      </c>
      <c r="I204" s="14">
        <v>0.04</v>
      </c>
      <c r="J204" s="14">
        <v>0.28000000000000003</v>
      </c>
      <c r="K204" s="14">
        <v>0.35</v>
      </c>
      <c r="L204" s="14">
        <v>1.6</v>
      </c>
      <c r="M204" s="14">
        <v>13.2</v>
      </c>
      <c r="N204" s="14">
        <v>11</v>
      </c>
      <c r="O204" s="14">
        <v>22.7</v>
      </c>
      <c r="P204" s="14">
        <v>0.28000000000000003</v>
      </c>
      <c r="Q204" s="67"/>
      <c r="R204" s="4"/>
      <c r="S204" s="4"/>
      <c r="T204" s="4"/>
      <c r="U204" s="4"/>
    </row>
    <row r="205" spans="1:21" ht="18.75" customHeight="1" x14ac:dyDescent="0.3">
      <c r="A205" s="64"/>
      <c r="B205" s="66" t="s">
        <v>69</v>
      </c>
      <c r="C205" s="19" t="s">
        <v>17</v>
      </c>
      <c r="D205" s="19">
        <v>180</v>
      </c>
      <c r="E205" s="14">
        <v>0.5</v>
      </c>
      <c r="F205" s="14">
        <v>0</v>
      </c>
      <c r="G205" s="14">
        <v>24.66</v>
      </c>
      <c r="H205" s="14">
        <v>100.66</v>
      </c>
      <c r="I205" s="14">
        <v>0</v>
      </c>
      <c r="J205" s="14">
        <v>0</v>
      </c>
      <c r="K205" s="14">
        <v>9.9000000000000005E-2</v>
      </c>
      <c r="L205" s="14">
        <v>0</v>
      </c>
      <c r="M205" s="14">
        <v>15.3</v>
      </c>
      <c r="N205" s="14">
        <v>29.7</v>
      </c>
      <c r="O205" s="14">
        <v>81.900000000000006</v>
      </c>
      <c r="P205" s="14">
        <v>2.52</v>
      </c>
      <c r="Q205" s="67" t="s">
        <v>70</v>
      </c>
      <c r="R205" s="4"/>
      <c r="S205" s="4"/>
      <c r="T205" s="4"/>
      <c r="U205" s="4"/>
    </row>
    <row r="206" spans="1:21" ht="18.75" x14ac:dyDescent="0.3">
      <c r="A206" s="64"/>
      <c r="B206" s="66"/>
      <c r="C206" s="19" t="s">
        <v>26</v>
      </c>
      <c r="D206" s="19">
        <v>150</v>
      </c>
      <c r="E206" s="14">
        <v>0.42</v>
      </c>
      <c r="F206" s="14">
        <v>0</v>
      </c>
      <c r="G206" s="14">
        <v>20.5</v>
      </c>
      <c r="H206" s="14">
        <v>83.88</v>
      </c>
      <c r="I206" s="14">
        <v>0</v>
      </c>
      <c r="J206" s="14">
        <v>0</v>
      </c>
      <c r="K206" s="14">
        <v>8.3000000000000004E-2</v>
      </c>
      <c r="L206" s="14">
        <v>0</v>
      </c>
      <c r="M206" s="14">
        <v>12.75</v>
      </c>
      <c r="N206" s="14">
        <v>24.75</v>
      </c>
      <c r="O206" s="14">
        <v>68.25</v>
      </c>
      <c r="P206" s="14">
        <v>2.1</v>
      </c>
      <c r="Q206" s="67"/>
      <c r="R206" s="4"/>
      <c r="S206" s="4"/>
      <c r="T206" s="4"/>
      <c r="U206" s="4"/>
    </row>
    <row r="207" spans="1:21" ht="18.75" customHeight="1" x14ac:dyDescent="0.3">
      <c r="A207" s="64"/>
      <c r="B207" s="74" t="s">
        <v>46</v>
      </c>
      <c r="C207" s="19" t="s">
        <v>17</v>
      </c>
      <c r="D207" s="19">
        <v>20</v>
      </c>
      <c r="E207" s="14">
        <v>1.52</v>
      </c>
      <c r="F207" s="14">
        <v>0.16</v>
      </c>
      <c r="G207" s="14">
        <v>9.84</v>
      </c>
      <c r="H207" s="14">
        <v>47</v>
      </c>
      <c r="I207" s="14">
        <f t="shared" ref="I207:P207" si="39">I208*2</f>
        <v>3.2000000000000001E-2</v>
      </c>
      <c r="J207" s="14">
        <f t="shared" si="39"/>
        <v>0.02</v>
      </c>
      <c r="K207" s="14">
        <f t="shared" si="39"/>
        <v>0.32</v>
      </c>
      <c r="L207" s="14">
        <f t="shared" si="39"/>
        <v>0</v>
      </c>
      <c r="M207" s="14">
        <f t="shared" si="39"/>
        <v>4.5999999999999996</v>
      </c>
      <c r="N207" s="14">
        <f t="shared" si="39"/>
        <v>6.6</v>
      </c>
      <c r="O207" s="14">
        <f t="shared" si="39"/>
        <v>17.399999999999999</v>
      </c>
      <c r="P207" s="14">
        <f t="shared" si="39"/>
        <v>0.4</v>
      </c>
      <c r="Q207" s="67" t="s">
        <v>47</v>
      </c>
      <c r="R207" s="4"/>
      <c r="S207" s="4"/>
      <c r="T207" s="4"/>
      <c r="U207" s="4"/>
    </row>
    <row r="208" spans="1:21" ht="18.75" x14ac:dyDescent="0.3">
      <c r="A208" s="64"/>
      <c r="B208" s="74"/>
      <c r="C208" s="45" t="s">
        <v>26</v>
      </c>
      <c r="D208" s="19">
        <v>10</v>
      </c>
      <c r="E208" s="14">
        <v>0.76</v>
      </c>
      <c r="F208" s="14">
        <v>0.08</v>
      </c>
      <c r="G208" s="14">
        <v>4.92</v>
      </c>
      <c r="H208" s="14">
        <v>23.5</v>
      </c>
      <c r="I208" s="14">
        <v>1.6E-2</v>
      </c>
      <c r="J208" s="14">
        <v>0.01</v>
      </c>
      <c r="K208" s="14">
        <v>0.16</v>
      </c>
      <c r="L208" s="14">
        <v>0</v>
      </c>
      <c r="M208" s="14">
        <v>2.2999999999999998</v>
      </c>
      <c r="N208" s="14">
        <v>3.3</v>
      </c>
      <c r="O208" s="14">
        <v>8.6999999999999993</v>
      </c>
      <c r="P208" s="14">
        <v>0.2</v>
      </c>
      <c r="Q208" s="67"/>
      <c r="R208" s="4"/>
      <c r="S208" s="4"/>
      <c r="T208" s="4"/>
      <c r="U208" s="4" t="s">
        <v>29</v>
      </c>
    </row>
    <row r="209" spans="1:21" ht="18.75" customHeight="1" x14ac:dyDescent="0.3">
      <c r="A209" s="64"/>
      <c r="B209" s="70" t="s">
        <v>48</v>
      </c>
      <c r="C209" s="19" t="s">
        <v>17</v>
      </c>
      <c r="D209" s="19">
        <v>37</v>
      </c>
      <c r="E209" s="14">
        <v>2.4700000000000002</v>
      </c>
      <c r="F209" s="14">
        <v>0.45</v>
      </c>
      <c r="G209" s="14">
        <v>12.52</v>
      </c>
      <c r="H209" s="14">
        <v>65.25</v>
      </c>
      <c r="I209" s="14">
        <v>1.94</v>
      </c>
      <c r="J209" s="14">
        <v>3.6999999999999998E-2</v>
      </c>
      <c r="K209" s="14">
        <v>0.26</v>
      </c>
      <c r="L209" s="14">
        <v>0</v>
      </c>
      <c r="M209" s="14">
        <v>13.95</v>
      </c>
      <c r="N209" s="14">
        <v>17.39</v>
      </c>
      <c r="O209" s="14">
        <v>58.46</v>
      </c>
      <c r="P209" s="14">
        <v>1.44</v>
      </c>
      <c r="Q209" s="67" t="s">
        <v>49</v>
      </c>
      <c r="R209" s="4"/>
      <c r="S209" s="4"/>
      <c r="T209" s="4"/>
      <c r="U209" s="4"/>
    </row>
    <row r="210" spans="1:21" ht="18.75" x14ac:dyDescent="0.3">
      <c r="A210" s="64"/>
      <c r="B210" s="70"/>
      <c r="C210" s="19" t="s">
        <v>26</v>
      </c>
      <c r="D210" s="19">
        <v>30</v>
      </c>
      <c r="E210" s="14">
        <v>1.98</v>
      </c>
      <c r="F210" s="14">
        <v>0.36</v>
      </c>
      <c r="G210" s="14">
        <v>10.02</v>
      </c>
      <c r="H210" s="14">
        <v>52.2</v>
      </c>
      <c r="I210" s="14">
        <v>1.6</v>
      </c>
      <c r="J210" s="14">
        <v>0.03</v>
      </c>
      <c r="K210" s="14">
        <v>0.21</v>
      </c>
      <c r="L210" s="14">
        <v>0</v>
      </c>
      <c r="M210" s="14">
        <v>10.5</v>
      </c>
      <c r="N210" s="14">
        <v>14.1</v>
      </c>
      <c r="O210" s="14">
        <v>47.4</v>
      </c>
      <c r="P210" s="14">
        <v>1.17</v>
      </c>
      <c r="Q210" s="67"/>
      <c r="R210" s="4"/>
      <c r="S210" s="4"/>
      <c r="T210" s="4"/>
      <c r="U210" s="4"/>
    </row>
    <row r="211" spans="1:21" ht="18.75" x14ac:dyDescent="0.3">
      <c r="A211" s="64"/>
      <c r="B211" s="28" t="s">
        <v>37</v>
      </c>
      <c r="C211" s="28" t="s">
        <v>17</v>
      </c>
      <c r="D211" s="28">
        <v>707</v>
      </c>
      <c r="E211" s="29">
        <f t="shared" ref="E211:P211" si="40">E195+E197+E199+E201+E203+E205+E207+E209</f>
        <v>24.149999999999995</v>
      </c>
      <c r="F211" s="29">
        <f t="shared" si="40"/>
        <v>19.41</v>
      </c>
      <c r="G211" s="29">
        <f t="shared" si="40"/>
        <v>108.59</v>
      </c>
      <c r="H211" s="29">
        <f t="shared" si="40"/>
        <v>707.72</v>
      </c>
      <c r="I211" s="29">
        <f t="shared" si="40"/>
        <v>2.222</v>
      </c>
      <c r="J211" s="29">
        <f t="shared" si="40"/>
        <v>0.76500000000000001</v>
      </c>
      <c r="K211" s="29">
        <f t="shared" si="40"/>
        <v>5.1589999999999998</v>
      </c>
      <c r="L211" s="29">
        <f t="shared" si="40"/>
        <v>33.43</v>
      </c>
      <c r="M211" s="29">
        <f t="shared" si="40"/>
        <v>131.6</v>
      </c>
      <c r="N211" s="29">
        <f t="shared" si="40"/>
        <v>94.339999999999989</v>
      </c>
      <c r="O211" s="29">
        <f t="shared" si="40"/>
        <v>327.78000000000003</v>
      </c>
      <c r="P211" s="29">
        <f t="shared" si="40"/>
        <v>6.7899999999999991</v>
      </c>
      <c r="Q211" s="28"/>
      <c r="R211" s="4"/>
      <c r="S211" s="4"/>
      <c r="T211" s="4"/>
      <c r="U211" s="4"/>
    </row>
    <row r="212" spans="1:21" ht="18.75" x14ac:dyDescent="0.3">
      <c r="A212" s="64"/>
      <c r="B212" s="46" t="s">
        <v>38</v>
      </c>
      <c r="C212" s="46" t="s">
        <v>26</v>
      </c>
      <c r="D212" s="28">
        <v>550</v>
      </c>
      <c r="E212" s="29">
        <f t="shared" ref="E212:P212" si="41">E196+E198+E200+E202+E204+E206+E208+E210</f>
        <v>19.410000000000004</v>
      </c>
      <c r="F212" s="29">
        <f t="shared" si="41"/>
        <v>15.139999999999999</v>
      </c>
      <c r="G212" s="29">
        <f t="shared" si="41"/>
        <v>87.3</v>
      </c>
      <c r="H212" s="29">
        <f t="shared" si="41"/>
        <v>561.87</v>
      </c>
      <c r="I212" s="29">
        <f t="shared" si="41"/>
        <v>1.8260000000000001</v>
      </c>
      <c r="J212" s="29">
        <f t="shared" si="41"/>
        <v>0.62000000000000011</v>
      </c>
      <c r="K212" s="29">
        <f t="shared" si="41"/>
        <v>3.9030000000000005</v>
      </c>
      <c r="L212" s="29">
        <f t="shared" si="41"/>
        <v>27.53</v>
      </c>
      <c r="M212" s="29">
        <f t="shared" si="41"/>
        <v>107.03999999999999</v>
      </c>
      <c r="N212" s="29">
        <f t="shared" si="41"/>
        <v>76.029999999999987</v>
      </c>
      <c r="O212" s="29">
        <f t="shared" si="41"/>
        <v>265.36999999999995</v>
      </c>
      <c r="P212" s="29">
        <f t="shared" si="41"/>
        <v>5.47</v>
      </c>
      <c r="Q212" s="46"/>
      <c r="R212" s="4" t="s">
        <v>29</v>
      </c>
      <c r="S212" s="4"/>
      <c r="T212" s="4"/>
      <c r="U212" s="4"/>
    </row>
    <row r="213" spans="1:21" ht="18.75" customHeight="1" x14ac:dyDescent="0.3">
      <c r="A213" s="64" t="s">
        <v>50</v>
      </c>
      <c r="B213" s="66" t="s">
        <v>244</v>
      </c>
      <c r="C213" s="17" t="s">
        <v>17</v>
      </c>
      <c r="D213" s="17">
        <v>150</v>
      </c>
      <c r="E213" s="15">
        <v>10.64</v>
      </c>
      <c r="F213" s="15">
        <v>9.33</v>
      </c>
      <c r="G213" s="15">
        <v>24.96</v>
      </c>
      <c r="H213" s="15">
        <v>226.7</v>
      </c>
      <c r="I213" s="15">
        <v>0.09</v>
      </c>
      <c r="J213" s="15">
        <v>0.17</v>
      </c>
      <c r="K213" s="15">
        <v>1.02</v>
      </c>
      <c r="L213" s="15">
        <v>0.11</v>
      </c>
      <c r="M213" s="15">
        <v>79.92</v>
      </c>
      <c r="N213" s="15">
        <v>22.64</v>
      </c>
      <c r="O213" s="15">
        <v>162.19999999999999</v>
      </c>
      <c r="P213" s="15">
        <v>1.02</v>
      </c>
      <c r="Q213" s="67" t="s">
        <v>126</v>
      </c>
      <c r="R213" s="4"/>
      <c r="S213" s="4" t="s">
        <v>29</v>
      </c>
      <c r="T213" s="4"/>
      <c r="U213" s="4"/>
    </row>
    <row r="214" spans="1:21" ht="18.75" x14ac:dyDescent="0.3">
      <c r="A214" s="64"/>
      <c r="B214" s="66"/>
      <c r="C214" s="17" t="s">
        <v>26</v>
      </c>
      <c r="D214" s="17">
        <v>130</v>
      </c>
      <c r="E214" s="15">
        <v>8.8699999999999992</v>
      </c>
      <c r="F214" s="15">
        <v>7.77</v>
      </c>
      <c r="G214" s="15">
        <v>20.8</v>
      </c>
      <c r="H214" s="15">
        <v>188.67</v>
      </c>
      <c r="I214" s="15">
        <v>0.08</v>
      </c>
      <c r="J214" s="15">
        <v>0.15</v>
      </c>
      <c r="K214" s="15">
        <v>0.88</v>
      </c>
      <c r="L214" s="15">
        <v>0.09</v>
      </c>
      <c r="M214" s="15">
        <v>66.599999999999994</v>
      </c>
      <c r="N214" s="15">
        <v>18.87</v>
      </c>
      <c r="O214" s="15">
        <v>140.57</v>
      </c>
      <c r="P214" s="15">
        <v>0.85</v>
      </c>
      <c r="Q214" s="67"/>
      <c r="R214" s="4"/>
      <c r="S214" s="4"/>
      <c r="T214" s="4"/>
      <c r="U214" s="4"/>
    </row>
    <row r="215" spans="1:21" ht="17.45" customHeight="1" x14ac:dyDescent="0.3">
      <c r="A215" s="64"/>
      <c r="B215" s="66" t="s">
        <v>229</v>
      </c>
      <c r="C215" s="17" t="s">
        <v>17</v>
      </c>
      <c r="D215" s="17">
        <v>30</v>
      </c>
      <c r="E215" s="15">
        <v>2.25</v>
      </c>
      <c r="F215" s="15">
        <v>2.94</v>
      </c>
      <c r="G215" s="15">
        <v>22.32</v>
      </c>
      <c r="H215" s="15">
        <v>125.1</v>
      </c>
      <c r="I215" s="15">
        <v>0.03</v>
      </c>
      <c r="J215" s="15">
        <v>0.02</v>
      </c>
      <c r="K215" s="15">
        <v>0.31</v>
      </c>
      <c r="L215" s="15">
        <v>0</v>
      </c>
      <c r="M215" s="15">
        <v>8.6999999999999993</v>
      </c>
      <c r="N215" s="15">
        <v>6.18</v>
      </c>
      <c r="O215" s="15">
        <v>18.21</v>
      </c>
      <c r="P215" s="15">
        <v>0.63</v>
      </c>
      <c r="Q215" s="67" t="s">
        <v>73</v>
      </c>
      <c r="R215" s="4"/>
      <c r="S215" s="4"/>
      <c r="T215" s="4"/>
      <c r="U215" s="4"/>
    </row>
    <row r="216" spans="1:21" ht="18.75" x14ac:dyDescent="0.3">
      <c r="A216" s="64"/>
      <c r="B216" s="66"/>
      <c r="C216" s="17" t="s">
        <v>26</v>
      </c>
      <c r="D216" s="17">
        <v>15</v>
      </c>
      <c r="E216" s="15">
        <v>1.1200000000000001</v>
      </c>
      <c r="F216" s="15">
        <v>1.47</v>
      </c>
      <c r="G216" s="15">
        <v>11.16</v>
      </c>
      <c r="H216" s="15">
        <v>62.5</v>
      </c>
      <c r="I216" s="15">
        <v>0.02</v>
      </c>
      <c r="J216" s="15">
        <v>0.01</v>
      </c>
      <c r="K216" s="15">
        <v>0.16</v>
      </c>
      <c r="L216" s="15">
        <v>0</v>
      </c>
      <c r="M216" s="15">
        <v>4.3499999999999996</v>
      </c>
      <c r="N216" s="15">
        <v>3.09</v>
      </c>
      <c r="O216" s="15">
        <v>9.11</v>
      </c>
      <c r="P216" s="15">
        <v>0.31</v>
      </c>
      <c r="Q216" s="67"/>
      <c r="R216" s="4"/>
      <c r="S216" s="4"/>
      <c r="T216" s="4"/>
      <c r="U216" s="4"/>
    </row>
    <row r="217" spans="1:21" ht="18.75" customHeight="1" x14ac:dyDescent="0.3">
      <c r="A217" s="64"/>
      <c r="B217" s="66" t="s">
        <v>239</v>
      </c>
      <c r="C217" s="19" t="s">
        <v>17</v>
      </c>
      <c r="D217" s="19">
        <v>200</v>
      </c>
      <c r="E217" s="14">
        <v>6.11</v>
      </c>
      <c r="F217" s="14">
        <v>5.44</v>
      </c>
      <c r="G217" s="14">
        <v>10.11</v>
      </c>
      <c r="H217" s="14">
        <v>113.3</v>
      </c>
      <c r="I217" s="14">
        <v>0.08</v>
      </c>
      <c r="J217" s="14">
        <v>0.32</v>
      </c>
      <c r="K217" s="14">
        <v>0.21</v>
      </c>
      <c r="L217" s="14">
        <v>2.73</v>
      </c>
      <c r="M217" s="14">
        <v>252.8</v>
      </c>
      <c r="N217" s="14">
        <v>24.46</v>
      </c>
      <c r="O217" s="14">
        <v>189.6</v>
      </c>
      <c r="P217" s="14">
        <v>0.21</v>
      </c>
      <c r="Q217" s="67" t="s">
        <v>82</v>
      </c>
      <c r="R217" s="4"/>
      <c r="S217" s="4"/>
      <c r="T217" s="4"/>
      <c r="U217" s="4"/>
    </row>
    <row r="218" spans="1:21" ht="18.75" x14ac:dyDescent="0.3">
      <c r="A218" s="64"/>
      <c r="B218" s="66"/>
      <c r="C218" s="19" t="s">
        <v>26</v>
      </c>
      <c r="D218" s="19">
        <v>150</v>
      </c>
      <c r="E218" s="14">
        <v>4.58</v>
      </c>
      <c r="F218" s="14">
        <v>4.08</v>
      </c>
      <c r="G218" s="14">
        <v>7.58</v>
      </c>
      <c r="H218" s="14">
        <v>85</v>
      </c>
      <c r="I218" s="14">
        <v>0.06</v>
      </c>
      <c r="J218" s="14">
        <v>0.24</v>
      </c>
      <c r="K218" s="14">
        <v>0.16</v>
      </c>
      <c r="L218" s="14">
        <v>2.0499999999999998</v>
      </c>
      <c r="M218" s="14">
        <v>189.6</v>
      </c>
      <c r="N218" s="14">
        <v>22.1</v>
      </c>
      <c r="O218" s="14">
        <v>142.19999999999999</v>
      </c>
      <c r="P218" s="14">
        <v>0.16</v>
      </c>
      <c r="Q218" s="67"/>
      <c r="R218" s="4"/>
      <c r="S218" s="4"/>
      <c r="T218" s="4"/>
      <c r="U218" s="4"/>
    </row>
    <row r="219" spans="1:21" ht="18.75" x14ac:dyDescent="0.3">
      <c r="A219" s="64"/>
      <c r="B219" s="28" t="s">
        <v>37</v>
      </c>
      <c r="C219" s="28" t="s">
        <v>17</v>
      </c>
      <c r="D219" s="28">
        <v>380</v>
      </c>
      <c r="E219" s="29">
        <f t="shared" ref="E219:P219" si="42">E213+E215+E217</f>
        <v>19</v>
      </c>
      <c r="F219" s="29">
        <f t="shared" si="42"/>
        <v>17.71</v>
      </c>
      <c r="G219" s="29">
        <f t="shared" si="42"/>
        <v>57.39</v>
      </c>
      <c r="H219" s="29">
        <f t="shared" si="42"/>
        <v>465.09999999999997</v>
      </c>
      <c r="I219" s="29">
        <f t="shared" si="42"/>
        <v>0.2</v>
      </c>
      <c r="J219" s="29">
        <f t="shared" si="42"/>
        <v>0.51</v>
      </c>
      <c r="K219" s="29">
        <f t="shared" si="42"/>
        <v>1.54</v>
      </c>
      <c r="L219" s="29">
        <f t="shared" si="42"/>
        <v>2.84</v>
      </c>
      <c r="M219" s="29">
        <f t="shared" si="42"/>
        <v>341.42</v>
      </c>
      <c r="N219" s="29">
        <f t="shared" si="42"/>
        <v>53.28</v>
      </c>
      <c r="O219" s="29">
        <f t="shared" si="42"/>
        <v>370.01</v>
      </c>
      <c r="P219" s="29">
        <f t="shared" si="42"/>
        <v>1.8599999999999999</v>
      </c>
      <c r="Q219" s="28"/>
      <c r="R219" s="4"/>
      <c r="S219" s="4"/>
      <c r="T219" s="4"/>
      <c r="U219" s="4"/>
    </row>
    <row r="220" spans="1:21" ht="18.75" x14ac:dyDescent="0.3">
      <c r="A220" s="64"/>
      <c r="B220" s="28" t="s">
        <v>38</v>
      </c>
      <c r="C220" s="28" t="s">
        <v>26</v>
      </c>
      <c r="D220" s="28">
        <v>295</v>
      </c>
      <c r="E220" s="29">
        <f t="shared" ref="E220:P220" si="43">E214+E216+E218</f>
        <v>14.569999999999999</v>
      </c>
      <c r="F220" s="29">
        <f t="shared" si="43"/>
        <v>13.32</v>
      </c>
      <c r="G220" s="29">
        <f t="shared" si="43"/>
        <v>39.54</v>
      </c>
      <c r="H220" s="29">
        <f t="shared" si="43"/>
        <v>336.16999999999996</v>
      </c>
      <c r="I220" s="29">
        <f t="shared" si="43"/>
        <v>0.16</v>
      </c>
      <c r="J220" s="29">
        <f t="shared" si="43"/>
        <v>0.4</v>
      </c>
      <c r="K220" s="29">
        <f t="shared" si="43"/>
        <v>1.2</v>
      </c>
      <c r="L220" s="29">
        <f t="shared" si="43"/>
        <v>2.1399999999999997</v>
      </c>
      <c r="M220" s="29">
        <f t="shared" si="43"/>
        <v>260.54999999999995</v>
      </c>
      <c r="N220" s="29">
        <f t="shared" si="43"/>
        <v>44.06</v>
      </c>
      <c r="O220" s="29">
        <f t="shared" si="43"/>
        <v>291.88</v>
      </c>
      <c r="P220" s="29">
        <f t="shared" si="43"/>
        <v>1.3199999999999998</v>
      </c>
      <c r="Q220" s="28"/>
      <c r="R220" s="4"/>
      <c r="S220" s="4"/>
      <c r="T220" s="4"/>
      <c r="U220" s="4"/>
    </row>
    <row r="221" spans="1:21" ht="18.75" x14ac:dyDescent="0.3">
      <c r="A221" s="78"/>
      <c r="B221" s="28" t="s">
        <v>55</v>
      </c>
      <c r="C221" s="28" t="s">
        <v>17</v>
      </c>
      <c r="D221" s="28">
        <f t="shared" ref="D221:P221" si="44">D189+D211+D219</f>
        <v>1494</v>
      </c>
      <c r="E221" s="29">
        <f t="shared" si="44"/>
        <v>49.269999999999996</v>
      </c>
      <c r="F221" s="29">
        <f t="shared" si="44"/>
        <v>46.81</v>
      </c>
      <c r="G221" s="29">
        <f t="shared" si="44"/>
        <v>202.29000000000002</v>
      </c>
      <c r="H221" s="29">
        <f t="shared" si="44"/>
        <v>1429.28</v>
      </c>
      <c r="I221" s="29">
        <f t="shared" si="44"/>
        <v>2.552</v>
      </c>
      <c r="J221" s="29">
        <f t="shared" si="44"/>
        <v>1.4950000000000001</v>
      </c>
      <c r="K221" s="29">
        <f t="shared" si="44"/>
        <v>7.2789999999999999</v>
      </c>
      <c r="L221" s="29">
        <f t="shared" si="44"/>
        <v>37.049999999999997</v>
      </c>
      <c r="M221" s="29">
        <f t="shared" si="44"/>
        <v>603.80999999999995</v>
      </c>
      <c r="N221" s="29">
        <f t="shared" si="44"/>
        <v>171.58999999999997</v>
      </c>
      <c r="O221" s="29">
        <f t="shared" si="44"/>
        <v>870.63</v>
      </c>
      <c r="P221" s="29">
        <f t="shared" si="44"/>
        <v>10.049999999999999</v>
      </c>
      <c r="Q221" s="28"/>
      <c r="R221" s="4"/>
      <c r="S221" s="4"/>
      <c r="T221" s="4"/>
      <c r="U221" s="4"/>
    </row>
    <row r="222" spans="1:21" ht="18.75" x14ac:dyDescent="0.3">
      <c r="A222" s="78"/>
      <c r="B222" s="28" t="s">
        <v>56</v>
      </c>
      <c r="C222" s="28" t="s">
        <v>26</v>
      </c>
      <c r="D222" s="28">
        <f t="shared" ref="D222:P222" si="45">D190+D212+D220</f>
        <v>1195</v>
      </c>
      <c r="E222" s="29">
        <f t="shared" si="45"/>
        <v>39.790000000000006</v>
      </c>
      <c r="F222" s="29">
        <f t="shared" si="45"/>
        <v>36.06</v>
      </c>
      <c r="G222" s="29">
        <f t="shared" si="45"/>
        <v>153.87</v>
      </c>
      <c r="H222" s="29">
        <f t="shared" si="45"/>
        <v>1094.3400000000001</v>
      </c>
      <c r="I222" s="29">
        <f t="shared" si="45"/>
        <v>2.0860000000000003</v>
      </c>
      <c r="J222" s="29">
        <f t="shared" si="45"/>
        <v>1.4</v>
      </c>
      <c r="K222" s="29">
        <f t="shared" si="45"/>
        <v>5.5530000000000008</v>
      </c>
      <c r="L222" s="29">
        <f t="shared" si="45"/>
        <v>30.35</v>
      </c>
      <c r="M222" s="29">
        <f t="shared" si="45"/>
        <v>481.31999999999994</v>
      </c>
      <c r="N222" s="29">
        <f t="shared" si="45"/>
        <v>139.72</v>
      </c>
      <c r="O222" s="29">
        <f t="shared" si="45"/>
        <v>699.46999999999991</v>
      </c>
      <c r="P222" s="29">
        <f t="shared" si="45"/>
        <v>7.9699999999999989</v>
      </c>
      <c r="Q222" s="28"/>
      <c r="R222" s="4"/>
      <c r="S222" s="4"/>
      <c r="T222" s="4"/>
      <c r="U222" s="4"/>
    </row>
    <row r="223" spans="1:21" ht="27.6" customHeight="1" x14ac:dyDescent="0.3">
      <c r="A223" s="96" t="s">
        <v>3</v>
      </c>
      <c r="B223" s="79" t="s">
        <v>4</v>
      </c>
      <c r="C223" s="79"/>
      <c r="D223" s="79" t="s">
        <v>5</v>
      </c>
      <c r="E223" s="79" t="s">
        <v>6</v>
      </c>
      <c r="F223" s="79"/>
      <c r="G223" s="79"/>
      <c r="H223" s="79" t="s">
        <v>7</v>
      </c>
      <c r="I223" s="64" t="s">
        <v>8</v>
      </c>
      <c r="J223" s="64"/>
      <c r="K223" s="64"/>
      <c r="L223" s="64"/>
      <c r="M223" s="64" t="s">
        <v>9</v>
      </c>
      <c r="N223" s="64"/>
      <c r="O223" s="64"/>
      <c r="P223" s="64"/>
      <c r="Q223" s="79" t="s">
        <v>10</v>
      </c>
      <c r="R223" s="4"/>
      <c r="S223" s="4"/>
      <c r="T223" s="4"/>
      <c r="U223" s="4"/>
    </row>
    <row r="224" spans="1:21" ht="44.85" customHeight="1" x14ac:dyDescent="0.3">
      <c r="A224" s="96"/>
      <c r="B224" s="79"/>
      <c r="C224" s="79"/>
      <c r="D224" s="79"/>
      <c r="E224" s="32" t="s">
        <v>11</v>
      </c>
      <c r="F224" s="32" t="s">
        <v>12</v>
      </c>
      <c r="G224" s="32" t="s">
        <v>13</v>
      </c>
      <c r="H224" s="79"/>
      <c r="I224" s="31" t="s">
        <v>14</v>
      </c>
      <c r="J224" s="31" t="s">
        <v>15</v>
      </c>
      <c r="K224" s="31" t="s">
        <v>16</v>
      </c>
      <c r="L224" s="31" t="s">
        <v>17</v>
      </c>
      <c r="M224" s="31" t="s">
        <v>18</v>
      </c>
      <c r="N224" s="31" t="s">
        <v>19</v>
      </c>
      <c r="O224" s="31" t="s">
        <v>20</v>
      </c>
      <c r="P224" s="31" t="s">
        <v>21</v>
      </c>
      <c r="Q224" s="79"/>
      <c r="R224" s="4"/>
      <c r="S224" s="4"/>
      <c r="T224" s="4"/>
      <c r="U224" s="4"/>
    </row>
    <row r="225" spans="1:21" ht="18.75" customHeight="1" x14ac:dyDescent="0.35">
      <c r="A225" s="65" t="s">
        <v>127</v>
      </c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4"/>
      <c r="S225" s="4"/>
      <c r="T225" s="4"/>
      <c r="U225" s="4"/>
    </row>
    <row r="226" spans="1:21" ht="19.5" customHeight="1" x14ac:dyDescent="0.35">
      <c r="A226" s="81" t="s">
        <v>128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4"/>
      <c r="S226" s="4"/>
      <c r="T226" s="4"/>
      <c r="U226" s="4"/>
    </row>
    <row r="227" spans="1:21" ht="21" customHeight="1" x14ac:dyDescent="0.3">
      <c r="A227" s="64"/>
      <c r="B227" s="99" t="s">
        <v>194</v>
      </c>
      <c r="C227" s="19" t="s">
        <v>17</v>
      </c>
      <c r="D227" s="19" t="s">
        <v>184</v>
      </c>
      <c r="E227" s="14">
        <v>5.57</v>
      </c>
      <c r="F227" s="14">
        <v>6.4</v>
      </c>
      <c r="G227" s="14">
        <v>33.369999999999997</v>
      </c>
      <c r="H227" s="14">
        <v>216.11</v>
      </c>
      <c r="I227" s="14">
        <f t="shared" ref="I227:L227" si="46">I228*180/150</f>
        <v>8.9999999999999993E-3</v>
      </c>
      <c r="J227" s="14">
        <f t="shared" si="46"/>
        <v>2.76E-2</v>
      </c>
      <c r="K227" s="14">
        <f t="shared" si="46"/>
        <v>0.58799999999999997</v>
      </c>
      <c r="L227" s="14">
        <f t="shared" si="46"/>
        <v>0.13200000000000001</v>
      </c>
      <c r="M227" s="14">
        <v>114.72</v>
      </c>
      <c r="N227" s="14">
        <v>10.8</v>
      </c>
      <c r="O227" s="14">
        <v>1.07</v>
      </c>
      <c r="P227" s="14">
        <v>1.18</v>
      </c>
      <c r="Q227" s="67" t="s">
        <v>185</v>
      </c>
      <c r="R227" s="4"/>
      <c r="S227" s="4"/>
      <c r="T227" s="4"/>
      <c r="U227" s="4"/>
    </row>
    <row r="228" spans="1:21" ht="20.25" customHeight="1" x14ac:dyDescent="0.3">
      <c r="A228" s="64"/>
      <c r="B228" s="100"/>
      <c r="C228" s="19" t="s">
        <v>26</v>
      </c>
      <c r="D228" s="19" t="s">
        <v>186</v>
      </c>
      <c r="E228" s="14">
        <v>4.6399999999999997</v>
      </c>
      <c r="F228" s="14">
        <v>5.33</v>
      </c>
      <c r="G228" s="14">
        <v>27.81</v>
      </c>
      <c r="H228" s="14">
        <v>180.09</v>
      </c>
      <c r="I228" s="14">
        <v>7.4999999999999997E-3</v>
      </c>
      <c r="J228" s="14">
        <v>2.3E-2</v>
      </c>
      <c r="K228" s="14">
        <v>0.49</v>
      </c>
      <c r="L228" s="14">
        <v>0.11</v>
      </c>
      <c r="M228" s="14">
        <v>95.6</v>
      </c>
      <c r="N228" s="14">
        <v>9</v>
      </c>
      <c r="O228" s="14">
        <v>0.89</v>
      </c>
      <c r="P228" s="14">
        <v>0.98</v>
      </c>
      <c r="Q228" s="67"/>
      <c r="R228" s="4"/>
      <c r="S228" s="4"/>
      <c r="T228" s="4"/>
      <c r="U228" s="4"/>
    </row>
    <row r="229" spans="1:21" ht="25.5" customHeight="1" x14ac:dyDescent="0.3">
      <c r="A229" s="64"/>
      <c r="B229" s="116" t="s">
        <v>254</v>
      </c>
      <c r="C229" s="13" t="s">
        <v>17</v>
      </c>
      <c r="D229" s="13" t="s">
        <v>30</v>
      </c>
      <c r="E229" s="14">
        <v>1.66</v>
      </c>
      <c r="F229" s="14">
        <v>5.0999999999999996</v>
      </c>
      <c r="G229" s="14">
        <v>9.8699999999999992</v>
      </c>
      <c r="H229" s="14">
        <v>91.8</v>
      </c>
      <c r="I229" s="14">
        <v>0.04</v>
      </c>
      <c r="J229" s="14">
        <v>0.02</v>
      </c>
      <c r="K229" s="14">
        <v>0.39</v>
      </c>
      <c r="L229" s="14">
        <v>0</v>
      </c>
      <c r="M229" s="14">
        <v>6.28</v>
      </c>
      <c r="N229" s="14">
        <v>6.68</v>
      </c>
      <c r="O229" s="14">
        <v>23.28</v>
      </c>
      <c r="P229" s="14">
        <v>0.42</v>
      </c>
      <c r="Q229" s="67" t="s">
        <v>31</v>
      </c>
      <c r="R229" s="4"/>
      <c r="S229" s="4"/>
      <c r="T229" s="4"/>
      <c r="U229" s="4"/>
    </row>
    <row r="230" spans="1:21" ht="46.5" customHeight="1" x14ac:dyDescent="0.3">
      <c r="A230" s="64"/>
      <c r="B230" s="69"/>
      <c r="C230" s="13" t="s">
        <v>26</v>
      </c>
      <c r="D230" s="13" t="s">
        <v>32</v>
      </c>
      <c r="E230" s="14">
        <v>1.23</v>
      </c>
      <c r="F230" s="14">
        <v>3.78</v>
      </c>
      <c r="G230" s="14">
        <v>7.31</v>
      </c>
      <c r="H230" s="14">
        <v>68</v>
      </c>
      <c r="I230" s="14">
        <v>0.03</v>
      </c>
      <c r="J230" s="14">
        <v>0.02</v>
      </c>
      <c r="K230" s="14">
        <v>0.37</v>
      </c>
      <c r="L230" s="14">
        <v>0</v>
      </c>
      <c r="M230" s="14">
        <v>4.6500000000000004</v>
      </c>
      <c r="N230" s="14">
        <v>4.95</v>
      </c>
      <c r="O230" s="14">
        <v>21.83</v>
      </c>
      <c r="P230" s="14">
        <v>0.31</v>
      </c>
      <c r="Q230" s="67"/>
      <c r="R230" s="4"/>
      <c r="S230" s="4"/>
      <c r="T230" s="4"/>
      <c r="U230" s="4"/>
    </row>
    <row r="231" spans="1:21" ht="18.75" customHeight="1" x14ac:dyDescent="0.3">
      <c r="A231" s="64"/>
      <c r="B231" s="70" t="s">
        <v>33</v>
      </c>
      <c r="C231" s="19" t="s">
        <v>17</v>
      </c>
      <c r="D231" s="19" t="s">
        <v>34</v>
      </c>
      <c r="E231" s="14">
        <v>7.0000000000000007E-2</v>
      </c>
      <c r="F231" s="14">
        <v>2.1999999999999999E-2</v>
      </c>
      <c r="G231" s="14">
        <v>11.1</v>
      </c>
      <c r="H231" s="14">
        <v>44.4</v>
      </c>
      <c r="I231" s="14">
        <v>0</v>
      </c>
      <c r="J231" s="14">
        <v>0</v>
      </c>
      <c r="K231" s="14">
        <v>0.02</v>
      </c>
      <c r="L231" s="14">
        <v>3.3000000000000002E-2</v>
      </c>
      <c r="M231" s="14">
        <v>11.1</v>
      </c>
      <c r="N231" s="14">
        <v>1.4</v>
      </c>
      <c r="O231" s="14">
        <v>2.78</v>
      </c>
      <c r="P231" s="14">
        <v>0.31</v>
      </c>
      <c r="Q231" s="67" t="s">
        <v>113</v>
      </c>
      <c r="R231" s="4"/>
      <c r="S231" s="4"/>
      <c r="T231" s="4"/>
      <c r="U231" s="4"/>
    </row>
    <row r="232" spans="1:21" ht="18.75" x14ac:dyDescent="0.3">
      <c r="A232" s="64"/>
      <c r="B232" s="70"/>
      <c r="C232" s="19" t="s">
        <v>26</v>
      </c>
      <c r="D232" s="19" t="s">
        <v>36</v>
      </c>
      <c r="E232" s="14">
        <v>0.06</v>
      </c>
      <c r="F232" s="14">
        <v>0.02</v>
      </c>
      <c r="G232" s="14">
        <v>9.99</v>
      </c>
      <c r="H232" s="14">
        <v>40</v>
      </c>
      <c r="I232" s="14">
        <v>0</v>
      </c>
      <c r="J232" s="14">
        <v>0</v>
      </c>
      <c r="K232" s="14">
        <v>0.02</v>
      </c>
      <c r="L232" s="14">
        <v>0.03</v>
      </c>
      <c r="M232" s="14">
        <v>10</v>
      </c>
      <c r="N232" s="14">
        <v>1.3</v>
      </c>
      <c r="O232" s="14">
        <v>2.5</v>
      </c>
      <c r="P232" s="14">
        <v>0.28000000000000003</v>
      </c>
      <c r="Q232" s="67"/>
      <c r="R232" s="4"/>
      <c r="S232" s="4"/>
      <c r="T232" s="4"/>
      <c r="U232" s="4"/>
    </row>
    <row r="233" spans="1:21" ht="18.75" x14ac:dyDescent="0.3">
      <c r="A233" s="64"/>
      <c r="B233" s="28" t="s">
        <v>37</v>
      </c>
      <c r="C233" s="28" t="s">
        <v>17</v>
      </c>
      <c r="D233" s="28">
        <v>412</v>
      </c>
      <c r="E233" s="29">
        <f>E227+E229+E231</f>
        <v>7.3000000000000007</v>
      </c>
      <c r="F233" s="29">
        <f t="shared" ref="F233:P233" si="47">F227+F229+F231</f>
        <v>11.522</v>
      </c>
      <c r="G233" s="29">
        <f t="shared" si="47"/>
        <v>54.339999999999996</v>
      </c>
      <c r="H233" s="29">
        <f t="shared" si="47"/>
        <v>352.31</v>
      </c>
      <c r="I233" s="29">
        <f t="shared" si="47"/>
        <v>4.9000000000000002E-2</v>
      </c>
      <c r="J233" s="29">
        <f t="shared" si="47"/>
        <v>4.7600000000000003E-2</v>
      </c>
      <c r="K233" s="29">
        <f t="shared" si="47"/>
        <v>0.998</v>
      </c>
      <c r="L233" s="29">
        <f t="shared" si="47"/>
        <v>0.16500000000000001</v>
      </c>
      <c r="M233" s="29">
        <f t="shared" si="47"/>
        <v>132.1</v>
      </c>
      <c r="N233" s="29">
        <f t="shared" si="47"/>
        <v>18.88</v>
      </c>
      <c r="O233" s="29">
        <f t="shared" si="47"/>
        <v>27.130000000000003</v>
      </c>
      <c r="P233" s="29">
        <f t="shared" si="47"/>
        <v>1.91</v>
      </c>
      <c r="Q233" s="28"/>
      <c r="R233" s="4"/>
      <c r="S233" s="4"/>
      <c r="T233" s="4"/>
      <c r="U233" s="4"/>
    </row>
    <row r="234" spans="1:21" ht="18.75" x14ac:dyDescent="0.3">
      <c r="A234" s="64"/>
      <c r="B234" s="28" t="s">
        <v>38</v>
      </c>
      <c r="C234" s="28" t="s">
        <v>26</v>
      </c>
      <c r="D234" s="28">
        <v>360</v>
      </c>
      <c r="E234" s="29">
        <f>E228+E230+E232</f>
        <v>5.9299999999999988</v>
      </c>
      <c r="F234" s="29">
        <f t="shared" ref="F234:P234" si="48">F228+F230+F232</f>
        <v>9.129999999999999</v>
      </c>
      <c r="G234" s="29">
        <f t="shared" si="48"/>
        <v>45.11</v>
      </c>
      <c r="H234" s="29">
        <f t="shared" si="48"/>
        <v>288.09000000000003</v>
      </c>
      <c r="I234" s="29">
        <f t="shared" si="48"/>
        <v>3.7499999999999999E-2</v>
      </c>
      <c r="J234" s="29">
        <f t="shared" si="48"/>
        <v>4.2999999999999997E-2</v>
      </c>
      <c r="K234" s="29">
        <f t="shared" si="48"/>
        <v>0.88</v>
      </c>
      <c r="L234" s="29">
        <f t="shared" si="48"/>
        <v>0.14000000000000001</v>
      </c>
      <c r="M234" s="29">
        <f t="shared" si="48"/>
        <v>110.25</v>
      </c>
      <c r="N234" s="29">
        <f t="shared" si="48"/>
        <v>15.25</v>
      </c>
      <c r="O234" s="29">
        <f t="shared" si="48"/>
        <v>25.22</v>
      </c>
      <c r="P234" s="29">
        <f t="shared" si="48"/>
        <v>1.57</v>
      </c>
      <c r="Q234" s="28"/>
      <c r="R234" s="4"/>
      <c r="S234" s="4"/>
      <c r="T234" s="4"/>
      <c r="U234" s="4"/>
    </row>
    <row r="235" spans="1:21" ht="18.75" customHeight="1" x14ac:dyDescent="0.3">
      <c r="A235" s="64" t="s">
        <v>39</v>
      </c>
      <c r="B235" s="71" t="s">
        <v>197</v>
      </c>
      <c r="C235" s="22" t="s">
        <v>17</v>
      </c>
      <c r="D235" s="22" t="s">
        <v>203</v>
      </c>
      <c r="E235" s="23">
        <v>0.4</v>
      </c>
      <c r="F235" s="23">
        <v>0.4</v>
      </c>
      <c r="G235" s="23">
        <v>9.8000000000000007</v>
      </c>
      <c r="H235" s="23">
        <v>44</v>
      </c>
      <c r="I235" s="23">
        <v>0.03</v>
      </c>
      <c r="J235" s="23">
        <v>0.02</v>
      </c>
      <c r="K235" s="23">
        <v>0.3</v>
      </c>
      <c r="L235" s="23">
        <v>10</v>
      </c>
      <c r="M235" s="23">
        <v>16</v>
      </c>
      <c r="N235" s="23">
        <v>9</v>
      </c>
      <c r="O235" s="23">
        <v>11</v>
      </c>
      <c r="P235" s="23">
        <v>2.2000000000000002</v>
      </c>
      <c r="Q235" s="67" t="s">
        <v>41</v>
      </c>
      <c r="R235" s="4"/>
      <c r="S235" s="4"/>
      <c r="T235" s="4"/>
      <c r="U235" s="4"/>
    </row>
    <row r="236" spans="1:21" ht="18.75" x14ac:dyDescent="0.3">
      <c r="A236" s="64"/>
      <c r="B236" s="71"/>
      <c r="C236" s="22" t="s">
        <v>26</v>
      </c>
      <c r="D236" s="22" t="s">
        <v>203</v>
      </c>
      <c r="E236" s="23">
        <v>0.4</v>
      </c>
      <c r="F236" s="23">
        <v>0.4</v>
      </c>
      <c r="G236" s="23">
        <v>9.8000000000000007</v>
      </c>
      <c r="H236" s="23">
        <v>44</v>
      </c>
      <c r="I236" s="23">
        <v>0.03</v>
      </c>
      <c r="J236" s="23">
        <v>0.02</v>
      </c>
      <c r="K236" s="23">
        <v>0.3</v>
      </c>
      <c r="L236" s="23">
        <v>10</v>
      </c>
      <c r="M236" s="23">
        <v>16</v>
      </c>
      <c r="N236" s="23">
        <v>9</v>
      </c>
      <c r="O236" s="23">
        <v>11</v>
      </c>
      <c r="P236" s="23">
        <v>2.2000000000000002</v>
      </c>
      <c r="Q236" s="67"/>
      <c r="R236" s="4"/>
      <c r="S236" s="4"/>
      <c r="T236" s="4"/>
      <c r="U236" s="4"/>
    </row>
    <row r="237" spans="1:21" ht="17.45" customHeight="1" x14ac:dyDescent="0.3">
      <c r="A237" s="64"/>
      <c r="B237" s="71"/>
      <c r="C237" s="54" t="s">
        <v>17</v>
      </c>
      <c r="D237" s="55">
        <v>200</v>
      </c>
      <c r="E237" s="56">
        <v>1</v>
      </c>
      <c r="F237" s="14">
        <v>0</v>
      </c>
      <c r="G237" s="14">
        <v>20.2</v>
      </c>
      <c r="H237" s="14">
        <v>85.3</v>
      </c>
      <c r="I237" s="23">
        <v>0</v>
      </c>
      <c r="J237" s="23">
        <v>0</v>
      </c>
      <c r="K237" s="23">
        <v>0.11</v>
      </c>
      <c r="L237" s="23">
        <v>0</v>
      </c>
      <c r="M237" s="23">
        <v>17</v>
      </c>
      <c r="N237" s="23">
        <v>9</v>
      </c>
      <c r="O237" s="23">
        <v>12</v>
      </c>
      <c r="P237" s="23">
        <v>2</v>
      </c>
      <c r="Q237" s="67" t="s">
        <v>42</v>
      </c>
      <c r="R237" s="4"/>
      <c r="S237" s="4"/>
      <c r="T237" s="4"/>
      <c r="U237" s="4"/>
    </row>
    <row r="238" spans="1:21" ht="18.75" x14ac:dyDescent="0.3">
      <c r="A238" s="64"/>
      <c r="B238" s="71"/>
      <c r="C238" s="22" t="s">
        <v>26</v>
      </c>
      <c r="D238" s="55" t="s">
        <v>219</v>
      </c>
      <c r="E238" s="56">
        <v>1</v>
      </c>
      <c r="F238" s="14">
        <v>0</v>
      </c>
      <c r="G238" s="14">
        <v>20.2</v>
      </c>
      <c r="H238" s="14">
        <v>85.3</v>
      </c>
      <c r="I238" s="23">
        <v>0</v>
      </c>
      <c r="J238" s="23">
        <v>0</v>
      </c>
      <c r="K238" s="23">
        <v>0.11</v>
      </c>
      <c r="L238" s="23">
        <v>0</v>
      </c>
      <c r="M238" s="23">
        <v>17</v>
      </c>
      <c r="N238" s="23">
        <v>9</v>
      </c>
      <c r="O238" s="23">
        <v>12</v>
      </c>
      <c r="P238" s="23">
        <v>2</v>
      </c>
      <c r="Q238" s="67"/>
      <c r="R238" s="4"/>
      <c r="S238" s="4"/>
      <c r="T238" s="4"/>
      <c r="U238" s="4"/>
    </row>
    <row r="239" spans="1:21" ht="17.45" customHeight="1" x14ac:dyDescent="0.3">
      <c r="A239" s="64" t="s">
        <v>43</v>
      </c>
      <c r="B239" s="101" t="s">
        <v>245</v>
      </c>
      <c r="C239" s="54" t="s">
        <v>17</v>
      </c>
      <c r="D239" s="22">
        <v>50</v>
      </c>
      <c r="E239" s="23">
        <v>0.72</v>
      </c>
      <c r="F239" s="14">
        <v>1.91</v>
      </c>
      <c r="G239" s="14">
        <v>1.97</v>
      </c>
      <c r="H239" s="14">
        <v>24.31</v>
      </c>
      <c r="I239" s="23">
        <v>0.02</v>
      </c>
      <c r="J239" s="23">
        <v>0.03</v>
      </c>
      <c r="K239" s="23">
        <v>0.22</v>
      </c>
      <c r="L239" s="23">
        <v>8.75</v>
      </c>
      <c r="M239" s="23">
        <v>18.59</v>
      </c>
      <c r="N239" s="23">
        <v>26.5</v>
      </c>
      <c r="O239" s="23">
        <v>13.95</v>
      </c>
      <c r="P239" s="23">
        <v>0.31</v>
      </c>
      <c r="Q239" s="66" t="s">
        <v>212</v>
      </c>
      <c r="R239" s="4"/>
      <c r="S239" s="4"/>
      <c r="T239" s="4"/>
      <c r="U239" s="4"/>
    </row>
    <row r="240" spans="1:21" ht="18.75" x14ac:dyDescent="0.3">
      <c r="A240" s="64"/>
      <c r="B240" s="101"/>
      <c r="C240" s="54" t="s">
        <v>26</v>
      </c>
      <c r="D240" s="22">
        <v>30</v>
      </c>
      <c r="E240" s="23">
        <v>0.43</v>
      </c>
      <c r="F240" s="14">
        <v>1.1399999999999999</v>
      </c>
      <c r="G240" s="14">
        <v>1.18</v>
      </c>
      <c r="H240" s="14">
        <v>14.58</v>
      </c>
      <c r="I240" s="23">
        <v>0.01</v>
      </c>
      <c r="J240" s="23">
        <v>0.02</v>
      </c>
      <c r="K240" s="23">
        <v>0.13</v>
      </c>
      <c r="L240" s="23">
        <v>5.25</v>
      </c>
      <c r="M240" s="23">
        <v>11.15</v>
      </c>
      <c r="N240" s="23">
        <v>15.9</v>
      </c>
      <c r="O240" s="23">
        <v>8.3699999999999992</v>
      </c>
      <c r="P240" s="23">
        <v>0.17</v>
      </c>
      <c r="Q240" s="66"/>
      <c r="R240" s="4"/>
      <c r="S240" s="4"/>
      <c r="T240" s="4"/>
      <c r="U240" s="4"/>
    </row>
    <row r="241" spans="1:23" ht="18.75" customHeight="1" x14ac:dyDescent="0.3">
      <c r="A241" s="64"/>
      <c r="B241" s="66" t="s">
        <v>129</v>
      </c>
      <c r="C241" s="19" t="s">
        <v>17</v>
      </c>
      <c r="D241" s="19">
        <v>200</v>
      </c>
      <c r="E241" s="14">
        <v>1.67</v>
      </c>
      <c r="F241" s="14">
        <v>2.69</v>
      </c>
      <c r="G241" s="14">
        <v>9.7100000000000009</v>
      </c>
      <c r="H241" s="14">
        <v>69.8</v>
      </c>
      <c r="I241" s="14">
        <v>0.24</v>
      </c>
      <c r="J241" s="14">
        <v>0.72</v>
      </c>
      <c r="K241" s="14">
        <v>1.8</v>
      </c>
      <c r="L241" s="14">
        <v>8.4</v>
      </c>
      <c r="M241" s="14">
        <v>34.4</v>
      </c>
      <c r="N241" s="14">
        <v>26.4</v>
      </c>
      <c r="O241" s="14">
        <v>136</v>
      </c>
      <c r="P241" s="14">
        <v>1.44</v>
      </c>
      <c r="Q241" s="67" t="s">
        <v>130</v>
      </c>
      <c r="R241" s="4"/>
      <c r="S241" s="4"/>
      <c r="T241" s="4"/>
      <c r="U241" s="4"/>
    </row>
    <row r="242" spans="1:23" ht="18.75" x14ac:dyDescent="0.3">
      <c r="A242" s="64"/>
      <c r="B242" s="66"/>
      <c r="C242" s="19" t="s">
        <v>26</v>
      </c>
      <c r="D242" s="19">
        <v>150</v>
      </c>
      <c r="E242" s="14">
        <v>1.26</v>
      </c>
      <c r="F242" s="14">
        <v>2.02</v>
      </c>
      <c r="G242" s="14">
        <v>7.28</v>
      </c>
      <c r="H242" s="14">
        <v>52.35</v>
      </c>
      <c r="I242" s="14">
        <v>0.18</v>
      </c>
      <c r="J242" s="14">
        <v>0.54</v>
      </c>
      <c r="K242" s="14">
        <v>1.35</v>
      </c>
      <c r="L242" s="14">
        <v>6.3</v>
      </c>
      <c r="M242" s="14">
        <v>25.8</v>
      </c>
      <c r="N242" s="14">
        <v>19.8</v>
      </c>
      <c r="O242" s="14">
        <v>102</v>
      </c>
      <c r="P242" s="14">
        <v>1.08</v>
      </c>
      <c r="Q242" s="67"/>
      <c r="R242" s="4"/>
      <c r="S242" s="4"/>
      <c r="T242" s="4" t="s">
        <v>29</v>
      </c>
      <c r="U242" s="4"/>
    </row>
    <row r="243" spans="1:23" ht="18.75" customHeight="1" x14ac:dyDescent="0.3">
      <c r="A243" s="64"/>
      <c r="B243" s="70" t="s">
        <v>131</v>
      </c>
      <c r="C243" s="19" t="s">
        <v>17</v>
      </c>
      <c r="D243" s="19">
        <v>150</v>
      </c>
      <c r="E243" s="14">
        <v>7.13</v>
      </c>
      <c r="F243" s="14">
        <v>4.62</v>
      </c>
      <c r="G243" s="14">
        <v>13.74</v>
      </c>
      <c r="H243" s="14">
        <v>125.8</v>
      </c>
      <c r="I243" s="14">
        <v>0.6</v>
      </c>
      <c r="J243" s="14">
        <v>0</v>
      </c>
      <c r="K243" s="14">
        <v>0.8</v>
      </c>
      <c r="L243" s="14">
        <v>6.12</v>
      </c>
      <c r="M243" s="14">
        <v>2.02</v>
      </c>
      <c r="N243" s="14">
        <v>28.3</v>
      </c>
      <c r="O243" s="14">
        <v>76.3</v>
      </c>
      <c r="P243" s="14">
        <v>15.6</v>
      </c>
      <c r="Q243" s="67" t="s">
        <v>132</v>
      </c>
      <c r="R243" s="4"/>
      <c r="S243" s="4" t="s">
        <v>29</v>
      </c>
      <c r="T243" s="4"/>
      <c r="U243" s="4"/>
      <c r="W243" t="s">
        <v>29</v>
      </c>
    </row>
    <row r="244" spans="1:23" ht="18.75" x14ac:dyDescent="0.3">
      <c r="A244" s="64"/>
      <c r="B244" s="70"/>
      <c r="C244" s="19" t="s">
        <v>26</v>
      </c>
      <c r="D244" s="19">
        <v>150</v>
      </c>
      <c r="E244" s="14">
        <v>7.13</v>
      </c>
      <c r="F244" s="14">
        <v>4.62</v>
      </c>
      <c r="G244" s="14">
        <v>13.74</v>
      </c>
      <c r="H244" s="14">
        <v>125.8</v>
      </c>
      <c r="I244" s="14">
        <v>0.6</v>
      </c>
      <c r="J244" s="14">
        <v>0</v>
      </c>
      <c r="K244" s="14">
        <v>0.8</v>
      </c>
      <c r="L244" s="14">
        <v>6.12</v>
      </c>
      <c r="M244" s="14">
        <v>2.02</v>
      </c>
      <c r="N244" s="14">
        <v>28.3</v>
      </c>
      <c r="O244" s="14">
        <v>76.3</v>
      </c>
      <c r="P244" s="14">
        <v>15.6</v>
      </c>
      <c r="Q244" s="67"/>
      <c r="R244" s="4"/>
      <c r="S244" s="4"/>
      <c r="T244" s="4"/>
      <c r="U244" s="4"/>
    </row>
    <row r="245" spans="1:23" ht="18.75" customHeight="1" x14ac:dyDescent="0.3">
      <c r="A245" s="64"/>
      <c r="B245" s="66" t="s">
        <v>222</v>
      </c>
      <c r="C245" s="19" t="s">
        <v>17</v>
      </c>
      <c r="D245" s="33">
        <v>180</v>
      </c>
      <c r="E245" s="34">
        <v>0.08</v>
      </c>
      <c r="F245" s="14">
        <v>0</v>
      </c>
      <c r="G245" s="14">
        <v>20.03</v>
      </c>
      <c r="H245" s="14">
        <v>80.459999999999994</v>
      </c>
      <c r="I245" s="14">
        <v>0</v>
      </c>
      <c r="J245" s="14">
        <v>0</v>
      </c>
      <c r="K245" s="14">
        <v>1.7999999999999999E-2</v>
      </c>
      <c r="L245" s="14">
        <v>6.3E-2</v>
      </c>
      <c r="M245" s="14">
        <v>9.4499999999999993</v>
      </c>
      <c r="N245" s="14">
        <v>1.21</v>
      </c>
      <c r="O245" s="14">
        <v>5</v>
      </c>
      <c r="P245" s="14">
        <v>0.26</v>
      </c>
      <c r="Q245" s="67" t="s">
        <v>217</v>
      </c>
      <c r="R245" s="4"/>
      <c r="S245" s="4"/>
      <c r="T245" s="4"/>
      <c r="U245" s="4"/>
    </row>
    <row r="246" spans="1:23" ht="18.75" x14ac:dyDescent="0.3">
      <c r="A246" s="64"/>
      <c r="B246" s="66"/>
      <c r="C246" s="19" t="s">
        <v>26</v>
      </c>
      <c r="D246" s="33">
        <v>150</v>
      </c>
      <c r="E246" s="34">
        <v>6.6000000000000003E-2</v>
      </c>
      <c r="F246" s="14">
        <v>0</v>
      </c>
      <c r="G246" s="14">
        <v>16.7</v>
      </c>
      <c r="H246" s="14">
        <v>67.05</v>
      </c>
      <c r="I246" s="14">
        <v>0</v>
      </c>
      <c r="J246" s="14">
        <v>0</v>
      </c>
      <c r="K246" s="14">
        <v>1.4999999999999999E-2</v>
      </c>
      <c r="L246" s="14">
        <v>5.2999999999999999E-2</v>
      </c>
      <c r="M246" s="14">
        <v>7.9</v>
      </c>
      <c r="N246" s="14">
        <v>1.0049999999999999</v>
      </c>
      <c r="O246" s="14">
        <v>4.2</v>
      </c>
      <c r="P246" s="14">
        <v>0.22</v>
      </c>
      <c r="Q246" s="67"/>
      <c r="R246" s="4"/>
      <c r="S246" s="4"/>
      <c r="T246" s="4"/>
      <c r="U246" s="4"/>
    </row>
    <row r="247" spans="1:23" ht="18.75" customHeight="1" x14ac:dyDescent="0.3">
      <c r="A247" s="64"/>
      <c r="B247" s="74" t="s">
        <v>46</v>
      </c>
      <c r="C247" s="19" t="s">
        <v>17</v>
      </c>
      <c r="D247" s="19">
        <v>20</v>
      </c>
      <c r="E247" s="14">
        <v>1.52</v>
      </c>
      <c r="F247" s="14">
        <v>0.16</v>
      </c>
      <c r="G247" s="14">
        <v>9.84</v>
      </c>
      <c r="H247" s="14">
        <v>47</v>
      </c>
      <c r="I247" s="14">
        <f t="shared" ref="I247:P247" si="49">I248*2</f>
        <v>3.2000000000000001E-2</v>
      </c>
      <c r="J247" s="14">
        <f t="shared" si="49"/>
        <v>0.02</v>
      </c>
      <c r="K247" s="14">
        <f t="shared" si="49"/>
        <v>0.32</v>
      </c>
      <c r="L247" s="14">
        <f t="shared" si="49"/>
        <v>0</v>
      </c>
      <c r="M247" s="14">
        <f t="shared" si="49"/>
        <v>4.5999999999999996</v>
      </c>
      <c r="N247" s="14">
        <f t="shared" si="49"/>
        <v>6.6</v>
      </c>
      <c r="O247" s="14">
        <f t="shared" si="49"/>
        <v>17.399999999999999</v>
      </c>
      <c r="P247" s="14">
        <f t="shared" si="49"/>
        <v>0.4</v>
      </c>
      <c r="Q247" s="67" t="s">
        <v>47</v>
      </c>
      <c r="R247" s="4"/>
      <c r="S247" s="4"/>
      <c r="T247" s="4"/>
      <c r="U247" s="4"/>
    </row>
    <row r="248" spans="1:23" ht="18.75" x14ac:dyDescent="0.3">
      <c r="A248" s="64"/>
      <c r="B248" s="74"/>
      <c r="C248" s="45" t="s">
        <v>26</v>
      </c>
      <c r="D248" s="19">
        <v>10</v>
      </c>
      <c r="E248" s="14">
        <v>0.76</v>
      </c>
      <c r="F248" s="14">
        <v>0.08</v>
      </c>
      <c r="G248" s="14">
        <v>4.92</v>
      </c>
      <c r="H248" s="14">
        <v>23.5</v>
      </c>
      <c r="I248" s="14">
        <v>1.6E-2</v>
      </c>
      <c r="J248" s="14">
        <v>0.01</v>
      </c>
      <c r="K248" s="14">
        <v>0.16</v>
      </c>
      <c r="L248" s="14">
        <v>0</v>
      </c>
      <c r="M248" s="14">
        <v>2.2999999999999998</v>
      </c>
      <c r="N248" s="14">
        <v>3.3</v>
      </c>
      <c r="O248" s="14">
        <v>8.6999999999999993</v>
      </c>
      <c r="P248" s="14">
        <v>0.2</v>
      </c>
      <c r="Q248" s="67"/>
      <c r="R248" s="4"/>
      <c r="S248" s="4"/>
      <c r="T248" s="4"/>
      <c r="U248" s="4"/>
    </row>
    <row r="249" spans="1:23" ht="18.75" customHeight="1" x14ac:dyDescent="0.3">
      <c r="A249" s="64"/>
      <c r="B249" s="66" t="s">
        <v>48</v>
      </c>
      <c r="C249" s="19" t="s">
        <v>17</v>
      </c>
      <c r="D249" s="19">
        <v>37</v>
      </c>
      <c r="E249" s="14">
        <v>2.4700000000000002</v>
      </c>
      <c r="F249" s="14">
        <v>0.45</v>
      </c>
      <c r="G249" s="14">
        <v>12.52</v>
      </c>
      <c r="H249" s="14">
        <v>65.25</v>
      </c>
      <c r="I249" s="14">
        <v>1.94</v>
      </c>
      <c r="J249" s="14">
        <v>3.6999999999999998E-2</v>
      </c>
      <c r="K249" s="14">
        <v>0.26</v>
      </c>
      <c r="L249" s="14">
        <v>0</v>
      </c>
      <c r="M249" s="14">
        <v>13.95</v>
      </c>
      <c r="N249" s="14">
        <v>17.39</v>
      </c>
      <c r="O249" s="14">
        <v>58.46</v>
      </c>
      <c r="P249" s="14">
        <v>1.44</v>
      </c>
      <c r="Q249" s="67" t="s">
        <v>49</v>
      </c>
      <c r="R249" s="4"/>
      <c r="S249" s="4"/>
      <c r="T249" s="4"/>
      <c r="U249" s="4"/>
    </row>
    <row r="250" spans="1:23" ht="18.75" x14ac:dyDescent="0.3">
      <c r="A250" s="64"/>
      <c r="B250" s="66"/>
      <c r="C250" s="19" t="s">
        <v>26</v>
      </c>
      <c r="D250" s="19">
        <v>30</v>
      </c>
      <c r="E250" s="14">
        <v>1.98</v>
      </c>
      <c r="F250" s="14">
        <v>0.36</v>
      </c>
      <c r="G250" s="14">
        <v>10.02</v>
      </c>
      <c r="H250" s="14">
        <v>52.2</v>
      </c>
      <c r="I250" s="14">
        <v>1.6</v>
      </c>
      <c r="J250" s="14">
        <v>0.03</v>
      </c>
      <c r="K250" s="14">
        <v>0.21</v>
      </c>
      <c r="L250" s="14">
        <v>0</v>
      </c>
      <c r="M250" s="14">
        <v>10.5</v>
      </c>
      <c r="N250" s="14">
        <v>14.1</v>
      </c>
      <c r="O250" s="14">
        <v>47.4</v>
      </c>
      <c r="P250" s="14">
        <v>1.17</v>
      </c>
      <c r="Q250" s="67"/>
      <c r="R250" s="4"/>
      <c r="S250" s="4"/>
      <c r="T250" s="4" t="s">
        <v>29</v>
      </c>
      <c r="U250" s="4"/>
    </row>
    <row r="251" spans="1:23" ht="18.75" x14ac:dyDescent="0.3">
      <c r="A251" s="64"/>
      <c r="B251" s="28" t="s">
        <v>37</v>
      </c>
      <c r="C251" s="28" t="s">
        <v>17</v>
      </c>
      <c r="D251" s="28">
        <f>D239+D241+D243+D245+D247+D249</f>
        <v>637</v>
      </c>
      <c r="E251" s="28">
        <f t="shared" ref="E251:P251" si="50">E239+E241+E243+E245+E247+E249</f>
        <v>13.59</v>
      </c>
      <c r="F251" s="28">
        <f t="shared" si="50"/>
        <v>9.8299999999999983</v>
      </c>
      <c r="G251" s="28">
        <f t="shared" si="50"/>
        <v>67.81</v>
      </c>
      <c r="H251" s="28">
        <f t="shared" si="50"/>
        <v>412.62</v>
      </c>
      <c r="I251" s="29">
        <f t="shared" si="50"/>
        <v>2.8319999999999999</v>
      </c>
      <c r="J251" s="29">
        <f t="shared" si="50"/>
        <v>0.80700000000000005</v>
      </c>
      <c r="K251" s="29">
        <f t="shared" si="50"/>
        <v>3.4180000000000001</v>
      </c>
      <c r="L251" s="29">
        <f t="shared" si="50"/>
        <v>23.332999999999998</v>
      </c>
      <c r="M251" s="28">
        <f t="shared" si="50"/>
        <v>83.009999999999991</v>
      </c>
      <c r="N251" s="29">
        <f t="shared" si="50"/>
        <v>106.39999999999999</v>
      </c>
      <c r="O251" s="28">
        <f t="shared" si="50"/>
        <v>307.11</v>
      </c>
      <c r="P251" s="29">
        <f t="shared" si="50"/>
        <v>19.450000000000003</v>
      </c>
      <c r="Q251" s="28"/>
      <c r="R251" s="4"/>
      <c r="S251" s="4"/>
      <c r="T251" s="4"/>
      <c r="U251" s="4"/>
    </row>
    <row r="252" spans="1:23" ht="18.75" x14ac:dyDescent="0.3">
      <c r="A252" s="64"/>
      <c r="B252" s="28" t="s">
        <v>38</v>
      </c>
      <c r="C252" s="28" t="s">
        <v>26</v>
      </c>
      <c r="D252" s="28">
        <f>D240+D242+D244+D246+D248+D250</f>
        <v>520</v>
      </c>
      <c r="E252" s="29">
        <f t="shared" ref="E252:P252" si="51">E240+E242+E244+E246+E248+E250</f>
        <v>11.626000000000001</v>
      </c>
      <c r="F252" s="28">
        <f t="shared" si="51"/>
        <v>8.2200000000000006</v>
      </c>
      <c r="G252" s="28">
        <f t="shared" si="51"/>
        <v>53.84</v>
      </c>
      <c r="H252" s="29">
        <f t="shared" si="51"/>
        <v>335.48</v>
      </c>
      <c r="I252" s="29">
        <f t="shared" si="51"/>
        <v>2.4060000000000001</v>
      </c>
      <c r="J252" s="29">
        <f t="shared" si="51"/>
        <v>0.60000000000000009</v>
      </c>
      <c r="K252" s="29">
        <f t="shared" si="51"/>
        <v>2.6650000000000005</v>
      </c>
      <c r="L252" s="29">
        <f t="shared" si="51"/>
        <v>17.723000000000003</v>
      </c>
      <c r="M252" s="28">
        <f t="shared" si="51"/>
        <v>59.67</v>
      </c>
      <c r="N252" s="29">
        <f t="shared" si="51"/>
        <v>82.404999999999987</v>
      </c>
      <c r="O252" s="28">
        <f t="shared" si="51"/>
        <v>246.97</v>
      </c>
      <c r="P252" s="28">
        <f t="shared" si="51"/>
        <v>18.439999999999998</v>
      </c>
      <c r="Q252" s="28"/>
      <c r="R252" s="4"/>
      <c r="S252" s="4"/>
      <c r="T252" s="4"/>
      <c r="U252" s="4"/>
    </row>
    <row r="253" spans="1:23" ht="19.5" customHeight="1" x14ac:dyDescent="0.3">
      <c r="A253" s="75" t="s">
        <v>50</v>
      </c>
      <c r="B253" s="108" t="s">
        <v>202</v>
      </c>
      <c r="C253" s="13" t="s">
        <v>17</v>
      </c>
      <c r="D253" s="13" t="s">
        <v>204</v>
      </c>
      <c r="E253" s="14">
        <v>5.0999999999999996</v>
      </c>
      <c r="F253" s="14">
        <v>4.5999999999999996</v>
      </c>
      <c r="G253" s="14">
        <v>0.3</v>
      </c>
      <c r="H253" s="14">
        <v>63</v>
      </c>
      <c r="I253" s="14">
        <v>0.03</v>
      </c>
      <c r="J253" s="14">
        <v>0.18</v>
      </c>
      <c r="K253" s="14">
        <v>0.08</v>
      </c>
      <c r="L253" s="14">
        <v>0</v>
      </c>
      <c r="M253" s="14">
        <v>22</v>
      </c>
      <c r="N253" s="14">
        <v>0</v>
      </c>
      <c r="O253" s="14">
        <v>76.8</v>
      </c>
      <c r="P253" s="14">
        <v>1</v>
      </c>
      <c r="Q253" s="86" t="s">
        <v>25</v>
      </c>
      <c r="R253" s="4"/>
      <c r="S253" s="4"/>
      <c r="T253" s="4"/>
      <c r="U253" s="4"/>
    </row>
    <row r="254" spans="1:23" ht="18.75" x14ac:dyDescent="0.3">
      <c r="A254" s="76"/>
      <c r="B254" s="109"/>
      <c r="C254" s="13" t="s">
        <v>26</v>
      </c>
      <c r="D254" s="13" t="s">
        <v>204</v>
      </c>
      <c r="E254" s="14">
        <v>5.0999999999999996</v>
      </c>
      <c r="F254" s="14">
        <v>4.5999999999999996</v>
      </c>
      <c r="G254" s="14">
        <v>0.3</v>
      </c>
      <c r="H254" s="14">
        <v>63</v>
      </c>
      <c r="I254" s="14">
        <v>0.03</v>
      </c>
      <c r="J254" s="14">
        <v>0.18</v>
      </c>
      <c r="K254" s="14">
        <v>0.08</v>
      </c>
      <c r="L254" s="14">
        <v>0</v>
      </c>
      <c r="M254" s="14">
        <v>22</v>
      </c>
      <c r="N254" s="14">
        <v>0</v>
      </c>
      <c r="O254" s="14">
        <v>76.8</v>
      </c>
      <c r="P254" s="14">
        <v>1</v>
      </c>
      <c r="Q254" s="87"/>
      <c r="R254" s="4"/>
      <c r="S254" s="4"/>
      <c r="T254" s="4"/>
      <c r="U254" s="4"/>
    </row>
    <row r="255" spans="1:23" ht="18.75" customHeight="1" x14ac:dyDescent="0.3">
      <c r="A255" s="76"/>
      <c r="B255" s="66" t="s">
        <v>109</v>
      </c>
      <c r="C255" s="19" t="s">
        <v>17</v>
      </c>
      <c r="D255" s="19">
        <v>130</v>
      </c>
      <c r="E255" s="14">
        <v>1.97</v>
      </c>
      <c r="F255" s="14">
        <v>9.19</v>
      </c>
      <c r="G255" s="14">
        <v>12.08</v>
      </c>
      <c r="H255" s="14">
        <v>139.19999999999999</v>
      </c>
      <c r="I255" s="14">
        <v>6.0999999999999999E-2</v>
      </c>
      <c r="J255" s="14">
        <v>6.0999999999999999E-2</v>
      </c>
      <c r="K255" s="14">
        <v>0.39</v>
      </c>
      <c r="L255" s="14">
        <v>6.84</v>
      </c>
      <c r="M255" s="14">
        <v>31.82</v>
      </c>
      <c r="N255" s="14">
        <v>6.93</v>
      </c>
      <c r="O255" s="14">
        <v>22.5</v>
      </c>
      <c r="P255" s="14">
        <v>0.73</v>
      </c>
      <c r="Q255" s="67" t="s">
        <v>110</v>
      </c>
      <c r="R255" s="4"/>
      <c r="S255" s="4"/>
      <c r="T255" s="4"/>
      <c r="U255" s="4"/>
    </row>
    <row r="256" spans="1:23" ht="18.75" x14ac:dyDescent="0.3">
      <c r="A256" s="76"/>
      <c r="B256" s="66"/>
      <c r="C256" s="19" t="s">
        <v>26</v>
      </c>
      <c r="D256" s="19">
        <v>110</v>
      </c>
      <c r="E256" s="14">
        <v>1.67</v>
      </c>
      <c r="F256" s="14">
        <v>7.78</v>
      </c>
      <c r="G256" s="14">
        <v>10.220000000000001</v>
      </c>
      <c r="H256" s="14">
        <v>117.8</v>
      </c>
      <c r="I256" s="14">
        <v>5.0999999999999997E-2</v>
      </c>
      <c r="J256" s="14">
        <v>5.0999999999999997E-2</v>
      </c>
      <c r="K256" s="14">
        <v>0.33</v>
      </c>
      <c r="L256" s="14">
        <v>5.78</v>
      </c>
      <c r="M256" s="14">
        <v>26.92</v>
      </c>
      <c r="N256" s="14">
        <v>5.86</v>
      </c>
      <c r="O256" s="14">
        <v>19.100000000000001</v>
      </c>
      <c r="P256" s="14">
        <v>0.62</v>
      </c>
      <c r="Q256" s="67"/>
      <c r="R256" s="4"/>
      <c r="S256" s="4"/>
      <c r="T256" s="4"/>
      <c r="U256" s="4"/>
    </row>
    <row r="257" spans="1:21" ht="18.75" customHeight="1" x14ac:dyDescent="0.3">
      <c r="A257" s="76"/>
      <c r="B257" s="66" t="s">
        <v>46</v>
      </c>
      <c r="C257" s="19" t="s">
        <v>17</v>
      </c>
      <c r="D257" s="19">
        <v>15</v>
      </c>
      <c r="E257" s="14">
        <v>1.1399999999999999</v>
      </c>
      <c r="F257" s="14">
        <v>0.12</v>
      </c>
      <c r="G257" s="14">
        <v>7.38</v>
      </c>
      <c r="H257" s="14">
        <v>35.25</v>
      </c>
      <c r="I257" s="14">
        <v>1.6E-2</v>
      </c>
      <c r="J257" s="14">
        <v>1.4999999999999999E-2</v>
      </c>
      <c r="K257" s="14">
        <v>0.24</v>
      </c>
      <c r="L257" s="14">
        <v>0</v>
      </c>
      <c r="M257" s="14">
        <v>3.45</v>
      </c>
      <c r="N257" s="14">
        <v>4.95</v>
      </c>
      <c r="O257" s="14">
        <v>13.05</v>
      </c>
      <c r="P257" s="14">
        <v>0.3</v>
      </c>
      <c r="Q257" s="67" t="s">
        <v>47</v>
      </c>
      <c r="R257" s="4"/>
      <c r="S257" s="4"/>
      <c r="T257" s="4"/>
      <c r="U257" s="4"/>
    </row>
    <row r="258" spans="1:21" ht="18.75" x14ac:dyDescent="0.3">
      <c r="A258" s="76"/>
      <c r="B258" s="66"/>
      <c r="C258" s="19" t="s">
        <v>26</v>
      </c>
      <c r="D258" s="19">
        <v>10</v>
      </c>
      <c r="E258" s="14">
        <v>0.76</v>
      </c>
      <c r="F258" s="14">
        <v>0.08</v>
      </c>
      <c r="G258" s="14">
        <v>4.92</v>
      </c>
      <c r="H258" s="14">
        <v>23.5</v>
      </c>
      <c r="I258" s="14">
        <v>1.6E-2</v>
      </c>
      <c r="J258" s="14">
        <v>0.01</v>
      </c>
      <c r="K258" s="14">
        <v>0.16</v>
      </c>
      <c r="L258" s="14">
        <v>0</v>
      </c>
      <c r="M258" s="14">
        <v>2.2999999999999998</v>
      </c>
      <c r="N258" s="14">
        <v>3.3</v>
      </c>
      <c r="O258" s="14">
        <v>8.6999999999999993</v>
      </c>
      <c r="P258" s="14">
        <v>0.2</v>
      </c>
      <c r="Q258" s="67"/>
      <c r="R258" s="4"/>
      <c r="S258" s="4"/>
      <c r="T258" s="4"/>
      <c r="U258" s="4"/>
    </row>
    <row r="259" spans="1:21" ht="22.5" customHeight="1" x14ac:dyDescent="0.3">
      <c r="A259" s="76"/>
      <c r="B259" s="82" t="s">
        <v>201</v>
      </c>
      <c r="C259" s="17" t="s">
        <v>17</v>
      </c>
      <c r="D259" s="18">
        <v>60</v>
      </c>
      <c r="E259" s="36">
        <v>3.63</v>
      </c>
      <c r="F259" s="15">
        <v>4.24</v>
      </c>
      <c r="G259" s="15">
        <v>21.9</v>
      </c>
      <c r="H259" s="15">
        <v>140.12</v>
      </c>
      <c r="I259" s="15">
        <v>0.06</v>
      </c>
      <c r="J259" s="15">
        <v>0.04</v>
      </c>
      <c r="K259" s="15">
        <v>0.75</v>
      </c>
      <c r="L259" s="15">
        <v>0.09</v>
      </c>
      <c r="M259" s="15">
        <v>7.9</v>
      </c>
      <c r="N259" s="15">
        <v>0.72</v>
      </c>
      <c r="O259" s="15">
        <v>35.1</v>
      </c>
      <c r="P259" s="15">
        <v>0.46</v>
      </c>
      <c r="Q259" s="67" t="s">
        <v>89</v>
      </c>
      <c r="R259" s="4"/>
      <c r="S259" s="4"/>
      <c r="T259" s="4"/>
      <c r="U259" s="4"/>
    </row>
    <row r="260" spans="1:21" ht="24" customHeight="1" x14ac:dyDescent="0.3">
      <c r="A260" s="76"/>
      <c r="B260" s="82"/>
      <c r="C260" s="17" t="s">
        <v>26</v>
      </c>
      <c r="D260" s="18">
        <v>60</v>
      </c>
      <c r="E260" s="36">
        <v>3.63</v>
      </c>
      <c r="F260" s="15">
        <v>4.24</v>
      </c>
      <c r="G260" s="15">
        <v>21.9</v>
      </c>
      <c r="H260" s="15">
        <v>140.12</v>
      </c>
      <c r="I260" s="15">
        <v>0.06</v>
      </c>
      <c r="J260" s="15">
        <v>0.04</v>
      </c>
      <c r="K260" s="15">
        <v>0.75</v>
      </c>
      <c r="L260" s="15">
        <v>0.09</v>
      </c>
      <c r="M260" s="15">
        <v>7.9</v>
      </c>
      <c r="N260" s="15">
        <v>0.72</v>
      </c>
      <c r="O260" s="15">
        <v>35.1</v>
      </c>
      <c r="P260" s="15">
        <v>0.46</v>
      </c>
      <c r="Q260" s="67"/>
      <c r="R260" s="4"/>
      <c r="S260" s="4"/>
      <c r="T260" s="4"/>
      <c r="U260" s="4"/>
    </row>
    <row r="261" spans="1:21" ht="18.75" customHeight="1" x14ac:dyDescent="0.3">
      <c r="A261" s="76"/>
      <c r="B261" s="82" t="s">
        <v>246</v>
      </c>
      <c r="C261" s="19" t="s">
        <v>17</v>
      </c>
      <c r="D261" s="19">
        <v>180</v>
      </c>
      <c r="E261" s="14">
        <v>2.81</v>
      </c>
      <c r="F261" s="14">
        <v>2.39</v>
      </c>
      <c r="G261" s="14">
        <v>12.75</v>
      </c>
      <c r="H261" s="14">
        <v>83.9</v>
      </c>
      <c r="I261" s="14">
        <v>0.94</v>
      </c>
      <c r="J261" s="14">
        <v>0</v>
      </c>
      <c r="K261" s="14">
        <v>0.14000000000000001</v>
      </c>
      <c r="L261" s="14">
        <v>0</v>
      </c>
      <c r="M261" s="14">
        <v>109.8</v>
      </c>
      <c r="N261" s="14">
        <v>16.2</v>
      </c>
      <c r="O261" s="14">
        <v>108</v>
      </c>
      <c r="P261" s="14">
        <v>0.54</v>
      </c>
      <c r="Q261" s="67" t="s">
        <v>133</v>
      </c>
      <c r="R261" s="4"/>
      <c r="S261" s="4"/>
      <c r="T261" s="4"/>
      <c r="U261" s="4"/>
    </row>
    <row r="262" spans="1:21" ht="18.75" x14ac:dyDescent="0.3">
      <c r="A262" s="76"/>
      <c r="B262" s="66"/>
      <c r="C262" s="19" t="s">
        <v>26</v>
      </c>
      <c r="D262" s="19">
        <v>150</v>
      </c>
      <c r="E262" s="14">
        <v>2.34</v>
      </c>
      <c r="F262" s="14">
        <v>2</v>
      </c>
      <c r="G262" s="14">
        <v>10.63</v>
      </c>
      <c r="H262" s="14">
        <v>70</v>
      </c>
      <c r="I262" s="14">
        <f t="shared" ref="I262:P262" si="52">I261*150/180</f>
        <v>0.78333333333333333</v>
      </c>
      <c r="J262" s="14">
        <f t="shared" si="52"/>
        <v>0</v>
      </c>
      <c r="K262" s="14">
        <f t="shared" si="52"/>
        <v>0.11666666666666668</v>
      </c>
      <c r="L262" s="14">
        <f t="shared" si="52"/>
        <v>0</v>
      </c>
      <c r="M262" s="14">
        <f t="shared" si="52"/>
        <v>91.5</v>
      </c>
      <c r="N262" s="14">
        <f t="shared" si="52"/>
        <v>13.5</v>
      </c>
      <c r="O262" s="14">
        <f t="shared" si="52"/>
        <v>90</v>
      </c>
      <c r="P262" s="14">
        <f t="shared" si="52"/>
        <v>0.45</v>
      </c>
      <c r="Q262" s="67"/>
      <c r="R262" s="4"/>
      <c r="S262" s="4"/>
      <c r="T262" s="4"/>
      <c r="U262" s="4"/>
    </row>
    <row r="263" spans="1:21" ht="18.75" x14ac:dyDescent="0.3">
      <c r="A263" s="76"/>
      <c r="B263" s="28" t="s">
        <v>37</v>
      </c>
      <c r="C263" s="28" t="s">
        <v>17</v>
      </c>
      <c r="D263" s="28">
        <f>D253+D255+D257+D259+D261</f>
        <v>14996</v>
      </c>
      <c r="E263" s="28">
        <f t="shared" ref="E263:P263" si="53">E253+E255+E257+E259+E261</f>
        <v>14.65</v>
      </c>
      <c r="F263" s="29">
        <f t="shared" si="53"/>
        <v>20.54</v>
      </c>
      <c r="G263" s="28">
        <f t="shared" si="53"/>
        <v>54.41</v>
      </c>
      <c r="H263" s="28">
        <f t="shared" si="53"/>
        <v>461.47</v>
      </c>
      <c r="I263" s="29">
        <f t="shared" si="53"/>
        <v>1.107</v>
      </c>
      <c r="J263" s="29">
        <f t="shared" si="53"/>
        <v>0.29599999999999999</v>
      </c>
      <c r="K263" s="28">
        <f t="shared" si="53"/>
        <v>1.6</v>
      </c>
      <c r="L263" s="28">
        <f t="shared" si="53"/>
        <v>6.93</v>
      </c>
      <c r="M263" s="28">
        <f t="shared" si="53"/>
        <v>174.97</v>
      </c>
      <c r="N263" s="28">
        <f t="shared" si="53"/>
        <v>28.799999999999997</v>
      </c>
      <c r="O263" s="28">
        <f t="shared" si="53"/>
        <v>255.45</v>
      </c>
      <c r="P263" s="28">
        <f t="shared" si="53"/>
        <v>3.03</v>
      </c>
      <c r="Q263" s="28"/>
      <c r="R263" s="4"/>
      <c r="S263" s="4"/>
      <c r="T263" s="4"/>
      <c r="U263" s="4"/>
    </row>
    <row r="264" spans="1:21" ht="18.75" x14ac:dyDescent="0.3">
      <c r="A264" s="77"/>
      <c r="B264" s="28" t="s">
        <v>38</v>
      </c>
      <c r="C264" s="28" t="s">
        <v>26</v>
      </c>
      <c r="D264" s="28">
        <f>D254+D256+D258+D260+D262</f>
        <v>14941</v>
      </c>
      <c r="E264" s="28">
        <f t="shared" ref="E264:P264" si="54">E254+E256+E258+E260+E262</f>
        <v>13.5</v>
      </c>
      <c r="F264" s="28">
        <f t="shared" si="54"/>
        <v>18.7</v>
      </c>
      <c r="G264" s="28">
        <f t="shared" si="54"/>
        <v>47.970000000000006</v>
      </c>
      <c r="H264" s="29">
        <f t="shared" si="54"/>
        <v>414.42</v>
      </c>
      <c r="I264" s="29">
        <f t="shared" si="54"/>
        <v>0.94033333333333324</v>
      </c>
      <c r="J264" s="29">
        <f t="shared" si="54"/>
        <v>0.28099999999999997</v>
      </c>
      <c r="K264" s="29">
        <f t="shared" si="54"/>
        <v>1.4366666666666668</v>
      </c>
      <c r="L264" s="28">
        <f t="shared" si="54"/>
        <v>5.87</v>
      </c>
      <c r="M264" s="28">
        <f t="shared" si="54"/>
        <v>150.62</v>
      </c>
      <c r="N264" s="28">
        <f t="shared" si="54"/>
        <v>23.380000000000003</v>
      </c>
      <c r="O264" s="29">
        <f t="shared" si="54"/>
        <v>229.70000000000002</v>
      </c>
      <c r="P264" s="28">
        <f t="shared" si="54"/>
        <v>2.7300000000000004</v>
      </c>
      <c r="Q264" s="28"/>
      <c r="R264" s="4"/>
      <c r="S264" s="4"/>
      <c r="T264" s="4"/>
      <c r="U264" s="4"/>
    </row>
    <row r="265" spans="1:21" ht="18.75" x14ac:dyDescent="0.3">
      <c r="A265" s="78"/>
      <c r="B265" s="28" t="s">
        <v>55</v>
      </c>
      <c r="C265" s="28" t="s">
        <v>17</v>
      </c>
      <c r="D265" s="28">
        <f t="shared" ref="D265:P265" si="55">D233+D251+D263</f>
        <v>16045</v>
      </c>
      <c r="E265" s="29">
        <f t="shared" si="55"/>
        <v>35.54</v>
      </c>
      <c r="F265" s="29">
        <f t="shared" si="55"/>
        <v>41.891999999999996</v>
      </c>
      <c r="G265" s="29">
        <f t="shared" si="55"/>
        <v>176.56</v>
      </c>
      <c r="H265" s="29">
        <f t="shared" si="55"/>
        <v>1226.4000000000001</v>
      </c>
      <c r="I265" s="29">
        <f t="shared" si="55"/>
        <v>3.9879999999999995</v>
      </c>
      <c r="J265" s="29">
        <f t="shared" si="55"/>
        <v>1.1506000000000001</v>
      </c>
      <c r="K265" s="29">
        <f t="shared" si="55"/>
        <v>6.016</v>
      </c>
      <c r="L265" s="29">
        <f t="shared" si="55"/>
        <v>30.427999999999997</v>
      </c>
      <c r="M265" s="29">
        <f t="shared" si="55"/>
        <v>390.08</v>
      </c>
      <c r="N265" s="29">
        <f t="shared" si="55"/>
        <v>154.07999999999998</v>
      </c>
      <c r="O265" s="29">
        <f t="shared" si="55"/>
        <v>589.69000000000005</v>
      </c>
      <c r="P265" s="29">
        <f t="shared" si="55"/>
        <v>24.390000000000004</v>
      </c>
      <c r="Q265" s="28"/>
      <c r="R265" s="4"/>
      <c r="S265" s="4"/>
      <c r="T265" s="4"/>
      <c r="U265" s="4"/>
    </row>
    <row r="266" spans="1:21" ht="18.75" x14ac:dyDescent="0.3">
      <c r="A266" s="78"/>
      <c r="B266" s="28" t="s">
        <v>56</v>
      </c>
      <c r="C266" s="28" t="s">
        <v>26</v>
      </c>
      <c r="D266" s="28">
        <f t="shared" ref="D266:P266" si="56">D234+D252+D264</f>
        <v>15821</v>
      </c>
      <c r="E266" s="29">
        <f t="shared" si="56"/>
        <v>31.056000000000001</v>
      </c>
      <c r="F266" s="29">
        <f t="shared" si="56"/>
        <v>36.049999999999997</v>
      </c>
      <c r="G266" s="29">
        <f t="shared" si="56"/>
        <v>146.92000000000002</v>
      </c>
      <c r="H266" s="29">
        <f t="shared" si="56"/>
        <v>1037.99</v>
      </c>
      <c r="I266" s="29">
        <f t="shared" si="56"/>
        <v>3.3838333333333335</v>
      </c>
      <c r="J266" s="29">
        <f t="shared" si="56"/>
        <v>0.92400000000000015</v>
      </c>
      <c r="K266" s="29">
        <f t="shared" si="56"/>
        <v>4.9816666666666674</v>
      </c>
      <c r="L266" s="29">
        <f t="shared" si="56"/>
        <v>23.733000000000004</v>
      </c>
      <c r="M266" s="29">
        <f t="shared" si="56"/>
        <v>320.54000000000002</v>
      </c>
      <c r="N266" s="29">
        <f t="shared" si="56"/>
        <v>121.035</v>
      </c>
      <c r="O266" s="29">
        <f t="shared" si="56"/>
        <v>501.89</v>
      </c>
      <c r="P266" s="29">
        <f t="shared" si="56"/>
        <v>22.74</v>
      </c>
      <c r="Q266" s="28"/>
      <c r="R266" s="4"/>
      <c r="S266" s="4"/>
      <c r="T266" s="4"/>
      <c r="U266" s="4"/>
    </row>
    <row r="267" spans="1:21" ht="28.7" customHeight="1" x14ac:dyDescent="0.3">
      <c r="A267" s="64" t="s">
        <v>3</v>
      </c>
      <c r="B267" s="79" t="s">
        <v>4</v>
      </c>
      <c r="C267" s="79"/>
      <c r="D267" s="79" t="s">
        <v>5</v>
      </c>
      <c r="E267" s="79" t="s">
        <v>6</v>
      </c>
      <c r="F267" s="79"/>
      <c r="G267" s="79"/>
      <c r="H267" s="79" t="s">
        <v>7</v>
      </c>
      <c r="I267" s="64" t="s">
        <v>8</v>
      </c>
      <c r="J267" s="64"/>
      <c r="K267" s="64"/>
      <c r="L267" s="64"/>
      <c r="M267" s="64" t="s">
        <v>9</v>
      </c>
      <c r="N267" s="64"/>
      <c r="O267" s="64"/>
      <c r="P267" s="64"/>
      <c r="Q267" s="79" t="s">
        <v>10</v>
      </c>
      <c r="R267" s="4"/>
      <c r="S267" s="4"/>
      <c r="T267" s="4"/>
      <c r="U267" s="4"/>
    </row>
    <row r="268" spans="1:21" ht="47.1" customHeight="1" x14ac:dyDescent="0.3">
      <c r="A268" s="64"/>
      <c r="B268" s="79"/>
      <c r="C268" s="79"/>
      <c r="D268" s="79"/>
      <c r="E268" s="32" t="s">
        <v>11</v>
      </c>
      <c r="F268" s="32" t="s">
        <v>12</v>
      </c>
      <c r="G268" s="32" t="s">
        <v>13</v>
      </c>
      <c r="H268" s="79"/>
      <c r="I268" s="31" t="s">
        <v>14</v>
      </c>
      <c r="J268" s="31" t="s">
        <v>15</v>
      </c>
      <c r="K268" s="31" t="s">
        <v>16</v>
      </c>
      <c r="L268" s="31" t="s">
        <v>17</v>
      </c>
      <c r="M268" s="31" t="s">
        <v>18</v>
      </c>
      <c r="N268" s="31" t="s">
        <v>19</v>
      </c>
      <c r="O268" s="31" t="s">
        <v>20</v>
      </c>
      <c r="P268" s="31" t="s">
        <v>21</v>
      </c>
      <c r="Q268" s="79"/>
      <c r="R268" s="4"/>
      <c r="S268" s="4"/>
      <c r="T268" s="4"/>
      <c r="U268" s="4"/>
    </row>
    <row r="269" spans="1:21" ht="19.5" customHeight="1" x14ac:dyDescent="0.35">
      <c r="A269" s="81" t="s">
        <v>134</v>
      </c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4"/>
      <c r="S269" s="4"/>
      <c r="T269" s="4"/>
      <c r="U269" s="4"/>
    </row>
    <row r="270" spans="1:21" ht="18.75" customHeight="1" x14ac:dyDescent="0.3">
      <c r="A270" s="64" t="s">
        <v>58</v>
      </c>
      <c r="B270" s="66" t="s">
        <v>135</v>
      </c>
      <c r="C270" s="19" t="s">
        <v>17</v>
      </c>
      <c r="D270" s="19">
        <v>180</v>
      </c>
      <c r="E270" s="14">
        <v>4.33</v>
      </c>
      <c r="F270" s="14">
        <v>4.57</v>
      </c>
      <c r="G270" s="14">
        <v>15.14</v>
      </c>
      <c r="H270" s="14">
        <v>119.16</v>
      </c>
      <c r="I270" s="14">
        <v>0.1</v>
      </c>
      <c r="J270" s="14">
        <v>0.19</v>
      </c>
      <c r="K270" s="14">
        <v>0.24</v>
      </c>
      <c r="L270" s="14">
        <v>0.68</v>
      </c>
      <c r="M270" s="14">
        <v>119.11</v>
      </c>
      <c r="N270" s="14">
        <v>17.29</v>
      </c>
      <c r="O270" s="14">
        <v>153.19999999999999</v>
      </c>
      <c r="P270" s="14">
        <v>0.18</v>
      </c>
      <c r="Q270" s="67" t="s">
        <v>76</v>
      </c>
      <c r="R270" s="4"/>
      <c r="S270" s="4"/>
      <c r="T270" s="4"/>
      <c r="U270" s="4"/>
    </row>
    <row r="271" spans="1:21" ht="11.25" customHeight="1" x14ac:dyDescent="0.3">
      <c r="A271" s="64"/>
      <c r="B271" s="66"/>
      <c r="C271" s="19" t="s">
        <v>26</v>
      </c>
      <c r="D271" s="19">
        <v>150</v>
      </c>
      <c r="E271" s="14">
        <v>3.61</v>
      </c>
      <c r="F271" s="14">
        <v>3.81</v>
      </c>
      <c r="G271" s="14">
        <v>12.62</v>
      </c>
      <c r="H271" s="14">
        <v>99.3</v>
      </c>
      <c r="I271" s="14">
        <v>0.08</v>
      </c>
      <c r="J271" s="14">
        <v>0.36</v>
      </c>
      <c r="K271" s="14">
        <v>0.2</v>
      </c>
      <c r="L271" s="14">
        <v>0.57999999999999996</v>
      </c>
      <c r="M271" s="14">
        <v>103.22</v>
      </c>
      <c r="N271" s="14">
        <v>14.98</v>
      </c>
      <c r="O271" s="14">
        <v>127.67</v>
      </c>
      <c r="P271" s="14">
        <v>0.15</v>
      </c>
      <c r="Q271" s="67"/>
      <c r="R271" s="4"/>
      <c r="S271" s="4"/>
      <c r="T271" s="4"/>
      <c r="U271" s="4"/>
    </row>
    <row r="272" spans="1:21" ht="19.5" customHeight="1" x14ac:dyDescent="0.3">
      <c r="A272" s="64"/>
      <c r="B272" s="66" t="s">
        <v>226</v>
      </c>
      <c r="C272" s="19" t="s">
        <v>17</v>
      </c>
      <c r="D272" s="33" t="s">
        <v>61</v>
      </c>
      <c r="E272" s="34">
        <v>3.68</v>
      </c>
      <c r="F272" s="14">
        <v>5.35</v>
      </c>
      <c r="G272" s="14">
        <v>11.33</v>
      </c>
      <c r="H272" s="14">
        <v>108.11</v>
      </c>
      <c r="I272" s="14">
        <v>0.04</v>
      </c>
      <c r="J272" s="14">
        <v>0.05</v>
      </c>
      <c r="K272" s="14">
        <v>0.4</v>
      </c>
      <c r="L272" s="14">
        <v>0.06</v>
      </c>
      <c r="M272" s="14">
        <v>74.75</v>
      </c>
      <c r="N272" s="14">
        <v>10.42</v>
      </c>
      <c r="O272" s="14">
        <v>64.930000000000007</v>
      </c>
      <c r="P272" s="14">
        <v>0.55000000000000004</v>
      </c>
      <c r="Q272" s="67" t="s">
        <v>62</v>
      </c>
      <c r="R272" s="4"/>
      <c r="S272" s="4"/>
      <c r="T272" s="4"/>
      <c r="U272" s="4"/>
    </row>
    <row r="273" spans="1:21" ht="37.5" customHeight="1" x14ac:dyDescent="0.3">
      <c r="A273" s="64"/>
      <c r="B273" s="66"/>
      <c r="C273" s="19" t="s">
        <v>26</v>
      </c>
      <c r="D273" s="33" t="s">
        <v>63</v>
      </c>
      <c r="E273" s="34">
        <v>2.63</v>
      </c>
      <c r="F273" s="14">
        <v>3.82</v>
      </c>
      <c r="G273" s="14">
        <v>8.09</v>
      </c>
      <c r="H273" s="14">
        <v>77.22</v>
      </c>
      <c r="I273" s="14">
        <v>0.03</v>
      </c>
      <c r="J273" s="14">
        <v>0.04</v>
      </c>
      <c r="K273" s="14">
        <v>0.28999999999999998</v>
      </c>
      <c r="L273" s="14">
        <v>0.04</v>
      </c>
      <c r="M273" s="14">
        <v>53.39</v>
      </c>
      <c r="N273" s="14">
        <v>7.44</v>
      </c>
      <c r="O273" s="14">
        <v>46.38</v>
      </c>
      <c r="P273" s="14">
        <v>0.39</v>
      </c>
      <c r="Q273" s="67"/>
      <c r="R273" s="4"/>
      <c r="S273" s="4"/>
      <c r="T273" s="4"/>
      <c r="U273" s="4"/>
    </row>
    <row r="274" spans="1:21" ht="18.75" customHeight="1" x14ac:dyDescent="0.3">
      <c r="A274" s="64"/>
      <c r="B274" s="66" t="s">
        <v>247</v>
      </c>
      <c r="C274" s="19" t="s">
        <v>17</v>
      </c>
      <c r="D274" s="19">
        <v>200</v>
      </c>
      <c r="E274" s="14">
        <v>4.2</v>
      </c>
      <c r="F274" s="14">
        <v>3.63</v>
      </c>
      <c r="G274" s="14">
        <v>7.28</v>
      </c>
      <c r="H274" s="14">
        <v>118.67</v>
      </c>
      <c r="I274" s="14">
        <v>0</v>
      </c>
      <c r="J274" s="14">
        <v>0</v>
      </c>
      <c r="K274" s="14">
        <v>0.15</v>
      </c>
      <c r="L274" s="14">
        <v>0</v>
      </c>
      <c r="M274" s="14">
        <v>122</v>
      </c>
      <c r="N274" s="14">
        <v>18</v>
      </c>
      <c r="O274" s="14">
        <v>120</v>
      </c>
      <c r="P274" s="14">
        <v>0.6</v>
      </c>
      <c r="Q274" s="67" t="s">
        <v>54</v>
      </c>
      <c r="R274" s="4"/>
      <c r="S274" s="4"/>
      <c r="T274" s="4"/>
      <c r="U274" s="4"/>
    </row>
    <row r="275" spans="1:21" ht="18.75" x14ac:dyDescent="0.3">
      <c r="A275" s="64"/>
      <c r="B275" s="66"/>
      <c r="C275" s="19" t="s">
        <v>26</v>
      </c>
      <c r="D275" s="19">
        <v>180</v>
      </c>
      <c r="E275" s="14">
        <v>3.67</v>
      </c>
      <c r="F275" s="14">
        <v>3.19</v>
      </c>
      <c r="G275" s="14">
        <v>15.82</v>
      </c>
      <c r="H275" s="14">
        <v>107</v>
      </c>
      <c r="I275" s="14">
        <v>0</v>
      </c>
      <c r="J275" s="14">
        <v>0</v>
      </c>
      <c r="K275" s="14">
        <v>0.14000000000000001</v>
      </c>
      <c r="L275" s="14">
        <v>0</v>
      </c>
      <c r="M275" s="14">
        <v>109.8</v>
      </c>
      <c r="N275" s="14">
        <v>16.2</v>
      </c>
      <c r="O275" s="14">
        <v>108</v>
      </c>
      <c r="P275" s="14">
        <v>0.54</v>
      </c>
      <c r="Q275" s="67"/>
      <c r="R275" s="4"/>
      <c r="S275" s="4"/>
      <c r="T275" s="4"/>
      <c r="U275" s="4"/>
    </row>
    <row r="276" spans="1:21" ht="18.75" x14ac:dyDescent="0.3">
      <c r="A276" s="64"/>
      <c r="B276" s="28" t="s">
        <v>37</v>
      </c>
      <c r="C276" s="28" t="s">
        <v>17</v>
      </c>
      <c r="D276" s="28">
        <v>415</v>
      </c>
      <c r="E276" s="29">
        <f t="shared" ref="E276:P276" si="57">E270+E272+E274</f>
        <v>12.21</v>
      </c>
      <c r="F276" s="29">
        <f t="shared" si="57"/>
        <v>13.55</v>
      </c>
      <c r="G276" s="29">
        <f t="shared" si="57"/>
        <v>33.75</v>
      </c>
      <c r="H276" s="29">
        <f t="shared" si="57"/>
        <v>345.94</v>
      </c>
      <c r="I276" s="29">
        <f t="shared" si="57"/>
        <v>0.14000000000000001</v>
      </c>
      <c r="J276" s="29">
        <f t="shared" si="57"/>
        <v>0.24</v>
      </c>
      <c r="K276" s="29">
        <f t="shared" si="57"/>
        <v>0.79</v>
      </c>
      <c r="L276" s="29">
        <f t="shared" si="57"/>
        <v>0.74</v>
      </c>
      <c r="M276" s="29">
        <f t="shared" si="57"/>
        <v>315.86</v>
      </c>
      <c r="N276" s="29">
        <f t="shared" si="57"/>
        <v>45.71</v>
      </c>
      <c r="O276" s="29">
        <f t="shared" si="57"/>
        <v>338.13</v>
      </c>
      <c r="P276" s="29">
        <f t="shared" si="57"/>
        <v>1.33</v>
      </c>
      <c r="Q276" s="28"/>
      <c r="R276" s="4"/>
      <c r="S276" s="4"/>
      <c r="T276" s="4"/>
      <c r="U276" s="4"/>
    </row>
    <row r="277" spans="1:21" ht="18.75" x14ac:dyDescent="0.3">
      <c r="A277" s="64"/>
      <c r="B277" s="28" t="s">
        <v>38</v>
      </c>
      <c r="C277" s="28" t="s">
        <v>26</v>
      </c>
      <c r="D277" s="28">
        <v>355</v>
      </c>
      <c r="E277" s="29">
        <f t="shared" ref="E277:P277" si="58">E271+E273+E275</f>
        <v>9.91</v>
      </c>
      <c r="F277" s="29">
        <f t="shared" si="58"/>
        <v>10.82</v>
      </c>
      <c r="G277" s="29">
        <f t="shared" si="58"/>
        <v>36.53</v>
      </c>
      <c r="H277" s="29">
        <f t="shared" si="58"/>
        <v>283.52</v>
      </c>
      <c r="I277" s="29">
        <f t="shared" si="58"/>
        <v>0.11</v>
      </c>
      <c r="J277" s="29">
        <f t="shared" si="58"/>
        <v>0.39999999999999997</v>
      </c>
      <c r="K277" s="29">
        <f t="shared" si="58"/>
        <v>0.63</v>
      </c>
      <c r="L277" s="29">
        <f t="shared" si="58"/>
        <v>0.62</v>
      </c>
      <c r="M277" s="29">
        <f t="shared" si="58"/>
        <v>266.41000000000003</v>
      </c>
      <c r="N277" s="29">
        <f t="shared" si="58"/>
        <v>38.620000000000005</v>
      </c>
      <c r="O277" s="29">
        <f t="shared" si="58"/>
        <v>282.05</v>
      </c>
      <c r="P277" s="29">
        <f t="shared" si="58"/>
        <v>1.08</v>
      </c>
      <c r="Q277" s="28"/>
      <c r="R277" s="4"/>
      <c r="S277" s="4"/>
      <c r="T277" s="4"/>
      <c r="U277" s="4"/>
    </row>
    <row r="278" spans="1:21" ht="18.75" customHeight="1" x14ac:dyDescent="0.3">
      <c r="A278" s="75" t="s">
        <v>80</v>
      </c>
      <c r="B278" s="66" t="s">
        <v>239</v>
      </c>
      <c r="C278" s="19" t="s">
        <v>17</v>
      </c>
      <c r="D278" s="19">
        <v>200</v>
      </c>
      <c r="E278" s="14">
        <v>6.11</v>
      </c>
      <c r="F278" s="14">
        <v>5.44</v>
      </c>
      <c r="G278" s="14">
        <v>10.11</v>
      </c>
      <c r="H278" s="14">
        <v>113.3</v>
      </c>
      <c r="I278" s="14">
        <v>0.08</v>
      </c>
      <c r="J278" s="14">
        <v>0.32</v>
      </c>
      <c r="K278" s="14">
        <v>0.21</v>
      </c>
      <c r="L278" s="14">
        <v>2.73</v>
      </c>
      <c r="M278" s="14">
        <v>252.8</v>
      </c>
      <c r="N278" s="14">
        <v>24.46</v>
      </c>
      <c r="O278" s="14">
        <v>189.6</v>
      </c>
      <c r="P278" s="14">
        <v>0.21</v>
      </c>
      <c r="Q278" s="67" t="s">
        <v>82</v>
      </c>
      <c r="R278" s="4"/>
      <c r="S278" s="4"/>
      <c r="T278" s="4"/>
      <c r="U278" s="4"/>
    </row>
    <row r="279" spans="1:21" ht="18.75" x14ac:dyDescent="0.3">
      <c r="A279" s="75"/>
      <c r="B279" s="66"/>
      <c r="C279" s="19" t="s">
        <v>26</v>
      </c>
      <c r="D279" s="19">
        <v>150</v>
      </c>
      <c r="E279" s="14">
        <v>4.58</v>
      </c>
      <c r="F279" s="14">
        <v>4.08</v>
      </c>
      <c r="G279" s="14">
        <v>7.58</v>
      </c>
      <c r="H279" s="14">
        <v>85</v>
      </c>
      <c r="I279" s="14">
        <v>0.06</v>
      </c>
      <c r="J279" s="14">
        <v>0.24</v>
      </c>
      <c r="K279" s="14">
        <v>0.16</v>
      </c>
      <c r="L279" s="14">
        <v>2.0499999999999998</v>
      </c>
      <c r="M279" s="14">
        <v>189.6</v>
      </c>
      <c r="N279" s="14">
        <v>22.1</v>
      </c>
      <c r="O279" s="14">
        <v>142.19999999999999</v>
      </c>
      <c r="P279" s="14">
        <v>0.16</v>
      </c>
      <c r="Q279" s="67"/>
      <c r="R279" s="4"/>
      <c r="S279" s="4"/>
      <c r="T279" s="4"/>
      <c r="U279" s="4"/>
    </row>
    <row r="280" spans="1:21" ht="18.75" customHeight="1" x14ac:dyDescent="0.3">
      <c r="A280" s="64" t="s">
        <v>43</v>
      </c>
      <c r="B280" s="66" t="s">
        <v>187</v>
      </c>
      <c r="C280" s="19" t="s">
        <v>17</v>
      </c>
      <c r="D280" s="16">
        <v>50</v>
      </c>
      <c r="E280" s="15">
        <v>0.6</v>
      </c>
      <c r="F280" s="15">
        <v>2.35</v>
      </c>
      <c r="G280" s="15">
        <v>3.85</v>
      </c>
      <c r="H280" s="15">
        <v>39</v>
      </c>
      <c r="I280" s="15">
        <v>8.0000000000000002E-3</v>
      </c>
      <c r="J280" s="15">
        <v>8.0000000000000002E-3</v>
      </c>
      <c r="K280" s="15">
        <v>0.35</v>
      </c>
      <c r="L280" s="15">
        <v>5</v>
      </c>
      <c r="M280" s="15">
        <v>11.5</v>
      </c>
      <c r="N280" s="15">
        <v>7</v>
      </c>
      <c r="O280" s="15">
        <v>21</v>
      </c>
      <c r="P280" s="15">
        <v>0.3</v>
      </c>
      <c r="Q280" s="66" t="s">
        <v>120</v>
      </c>
      <c r="R280" s="4"/>
      <c r="S280" s="4"/>
      <c r="T280" s="4"/>
      <c r="U280" s="4" t="s">
        <v>29</v>
      </c>
    </row>
    <row r="281" spans="1:21" ht="18.75" x14ac:dyDescent="0.3">
      <c r="A281" s="64"/>
      <c r="B281" s="66"/>
      <c r="C281" s="19" t="s">
        <v>26</v>
      </c>
      <c r="D281" s="16">
        <v>30</v>
      </c>
      <c r="E281" s="15">
        <v>0.7</v>
      </c>
      <c r="F281" s="15">
        <v>1.38</v>
      </c>
      <c r="G281" s="15">
        <v>3.7</v>
      </c>
      <c r="H281" s="15">
        <v>30.03</v>
      </c>
      <c r="I281" s="15">
        <v>5.0000000000000001E-3</v>
      </c>
      <c r="J281" s="15">
        <v>5.0000000000000001E-3</v>
      </c>
      <c r="K281" s="15">
        <v>0.21</v>
      </c>
      <c r="L281" s="15">
        <v>3</v>
      </c>
      <c r="M281" s="15">
        <v>6.9</v>
      </c>
      <c r="N281" s="15">
        <v>4.2</v>
      </c>
      <c r="O281" s="15">
        <v>12.6</v>
      </c>
      <c r="P281" s="15">
        <v>0.18</v>
      </c>
      <c r="Q281" s="66"/>
      <c r="R281" s="4"/>
      <c r="S281" s="4"/>
      <c r="T281" s="4"/>
      <c r="U281" s="4"/>
    </row>
    <row r="282" spans="1:21" ht="18.75" customHeight="1" x14ac:dyDescent="0.3">
      <c r="A282" s="64"/>
      <c r="B282" s="66" t="s">
        <v>213</v>
      </c>
      <c r="C282" s="19" t="s">
        <v>17</v>
      </c>
      <c r="D282" s="19">
        <v>200</v>
      </c>
      <c r="E282" s="14">
        <v>1.63</v>
      </c>
      <c r="F282" s="14">
        <v>4.2</v>
      </c>
      <c r="G282" s="14">
        <v>9.09</v>
      </c>
      <c r="H282" s="14">
        <v>85.27</v>
      </c>
      <c r="I282" s="14">
        <v>0.09</v>
      </c>
      <c r="J282" s="14">
        <v>0.06</v>
      </c>
      <c r="K282" s="14">
        <v>1.1399999999999999</v>
      </c>
      <c r="L282" s="14">
        <v>6.08</v>
      </c>
      <c r="M282" s="14">
        <v>26.4</v>
      </c>
      <c r="N282" s="14">
        <v>26.4</v>
      </c>
      <c r="O282" s="14">
        <v>164</v>
      </c>
      <c r="P282" s="14">
        <v>1.36</v>
      </c>
      <c r="Q282" s="67" t="s">
        <v>83</v>
      </c>
      <c r="R282" s="4"/>
      <c r="S282" s="4"/>
      <c r="T282" s="4"/>
      <c r="U282" s="4"/>
    </row>
    <row r="283" spans="1:21" ht="18.75" x14ac:dyDescent="0.3">
      <c r="A283" s="64"/>
      <c r="B283" s="66"/>
      <c r="C283" s="19" t="s">
        <v>26</v>
      </c>
      <c r="D283" s="19">
        <v>150</v>
      </c>
      <c r="E283" s="14">
        <v>1.22</v>
      </c>
      <c r="F283" s="14">
        <v>3.15</v>
      </c>
      <c r="G283" s="14">
        <v>6.82</v>
      </c>
      <c r="H283" s="14">
        <v>63.95</v>
      </c>
      <c r="I283" s="14">
        <v>7.0000000000000007E-2</v>
      </c>
      <c r="J283" s="14">
        <v>4.4999999999999998E-2</v>
      </c>
      <c r="K283" s="14">
        <v>0.9</v>
      </c>
      <c r="L283" s="14">
        <v>4.5599999999999996</v>
      </c>
      <c r="M283" s="14">
        <v>19.8</v>
      </c>
      <c r="N283" s="14">
        <v>19.8</v>
      </c>
      <c r="O283" s="14">
        <v>123</v>
      </c>
      <c r="P283" s="14">
        <v>1.02</v>
      </c>
      <c r="Q283" s="67"/>
      <c r="R283" s="4"/>
      <c r="S283" s="4"/>
      <c r="T283" s="4"/>
      <c r="U283" s="4"/>
    </row>
    <row r="284" spans="1:21" ht="18.75" customHeight="1" x14ac:dyDescent="0.3">
      <c r="A284" s="64"/>
      <c r="B284" s="70" t="s">
        <v>136</v>
      </c>
      <c r="C284" s="19" t="s">
        <v>17</v>
      </c>
      <c r="D284" s="19">
        <v>70</v>
      </c>
      <c r="E284" s="14">
        <v>11.48</v>
      </c>
      <c r="F284" s="14">
        <v>18.899999999999999</v>
      </c>
      <c r="G284" s="14">
        <v>17.09</v>
      </c>
      <c r="H284" s="14">
        <v>284.2</v>
      </c>
      <c r="I284" s="14">
        <v>7.0000000000000007E-2</v>
      </c>
      <c r="J284" s="14">
        <v>0.12</v>
      </c>
      <c r="K284" s="14">
        <v>2.8</v>
      </c>
      <c r="L284" s="14">
        <v>0</v>
      </c>
      <c r="M284" s="14">
        <v>15.75</v>
      </c>
      <c r="N284" s="14">
        <v>22.75</v>
      </c>
      <c r="O284" s="14">
        <v>113.75</v>
      </c>
      <c r="P284" s="14">
        <v>1.05</v>
      </c>
      <c r="Q284" s="67" t="s">
        <v>137</v>
      </c>
      <c r="R284" s="4"/>
      <c r="S284" s="4" t="s">
        <v>29</v>
      </c>
      <c r="T284" s="4"/>
      <c r="U284" s="4"/>
    </row>
    <row r="285" spans="1:21" ht="18.75" x14ac:dyDescent="0.3">
      <c r="A285" s="64"/>
      <c r="B285" s="70"/>
      <c r="C285" s="19" t="s">
        <v>26</v>
      </c>
      <c r="D285" s="19">
        <v>50</v>
      </c>
      <c r="E285" s="14">
        <v>8.1999999999999993</v>
      </c>
      <c r="F285" s="14">
        <v>13.5</v>
      </c>
      <c r="G285" s="14">
        <v>12.2</v>
      </c>
      <c r="H285" s="14">
        <v>203</v>
      </c>
      <c r="I285" s="14">
        <v>0.05</v>
      </c>
      <c r="J285" s="14">
        <v>0.09</v>
      </c>
      <c r="K285" s="14">
        <v>2</v>
      </c>
      <c r="L285" s="14">
        <v>0</v>
      </c>
      <c r="M285" s="14">
        <v>11.25</v>
      </c>
      <c r="N285" s="14">
        <v>16.25</v>
      </c>
      <c r="O285" s="14">
        <v>81.25</v>
      </c>
      <c r="P285" s="14">
        <v>0.75</v>
      </c>
      <c r="Q285" s="67"/>
      <c r="R285" s="4"/>
      <c r="S285" s="4"/>
      <c r="T285" s="4"/>
      <c r="U285" s="4"/>
    </row>
    <row r="286" spans="1:21" ht="18.75" customHeight="1" x14ac:dyDescent="0.3">
      <c r="A286" s="64"/>
      <c r="B286" s="66" t="s">
        <v>106</v>
      </c>
      <c r="C286" s="19" t="s">
        <v>17</v>
      </c>
      <c r="D286" s="19">
        <v>30</v>
      </c>
      <c r="E286" s="14">
        <v>0.53</v>
      </c>
      <c r="F286" s="14">
        <v>1.5</v>
      </c>
      <c r="G286" s="14">
        <v>2.11</v>
      </c>
      <c r="H286" s="14">
        <v>24.03</v>
      </c>
      <c r="I286" s="14">
        <v>0.02</v>
      </c>
      <c r="J286" s="14">
        <v>0.03</v>
      </c>
      <c r="K286" s="14">
        <v>6</v>
      </c>
      <c r="L286" s="14">
        <v>18</v>
      </c>
      <c r="M286" s="14">
        <v>9</v>
      </c>
      <c r="N286" s="14">
        <v>6</v>
      </c>
      <c r="O286" s="14">
        <v>12</v>
      </c>
      <c r="P286" s="14">
        <v>0.24</v>
      </c>
      <c r="Q286" s="66" t="s">
        <v>107</v>
      </c>
      <c r="R286" s="4"/>
      <c r="S286" s="4"/>
      <c r="T286" s="4"/>
      <c r="U286" s="4"/>
    </row>
    <row r="287" spans="1:21" ht="18.75" x14ac:dyDescent="0.3">
      <c r="A287" s="64"/>
      <c r="B287" s="66"/>
      <c r="C287" s="19" t="s">
        <v>26</v>
      </c>
      <c r="D287" s="19">
        <v>30</v>
      </c>
      <c r="E287" s="14">
        <v>0.53</v>
      </c>
      <c r="F287" s="14">
        <v>1.5</v>
      </c>
      <c r="G287" s="14">
        <v>2.11</v>
      </c>
      <c r="H287" s="14">
        <v>24.03</v>
      </c>
      <c r="I287" s="14">
        <v>0.02</v>
      </c>
      <c r="J287" s="14">
        <v>0.03</v>
      </c>
      <c r="K287" s="14">
        <v>6</v>
      </c>
      <c r="L287" s="14">
        <v>18</v>
      </c>
      <c r="M287" s="14">
        <v>9</v>
      </c>
      <c r="N287" s="14">
        <v>6</v>
      </c>
      <c r="O287" s="14">
        <v>12</v>
      </c>
      <c r="P287" s="14">
        <v>0.24</v>
      </c>
      <c r="Q287" s="66"/>
      <c r="R287" s="4"/>
      <c r="S287" s="4"/>
      <c r="T287" s="4" t="s">
        <v>29</v>
      </c>
      <c r="U287" s="4"/>
    </row>
    <row r="288" spans="1:21" ht="18.75" customHeight="1" x14ac:dyDescent="0.3">
      <c r="A288" s="64"/>
      <c r="B288" s="66" t="s">
        <v>138</v>
      </c>
      <c r="C288" s="19" t="s">
        <v>17</v>
      </c>
      <c r="D288" s="19">
        <v>130</v>
      </c>
      <c r="E288" s="14">
        <v>4.76</v>
      </c>
      <c r="F288" s="14">
        <v>3.65</v>
      </c>
      <c r="G288" s="14">
        <v>22.85</v>
      </c>
      <c r="H288" s="14">
        <v>143.4</v>
      </c>
      <c r="I288" s="14">
        <v>0.12</v>
      </c>
      <c r="J288" s="14">
        <v>7.0000000000000007E-2</v>
      </c>
      <c r="K288" s="14">
        <v>1.48</v>
      </c>
      <c r="L288" s="14">
        <v>0</v>
      </c>
      <c r="M288" s="14">
        <v>27.7</v>
      </c>
      <c r="N288" s="14">
        <v>33</v>
      </c>
      <c r="O288" s="14">
        <v>121.33</v>
      </c>
      <c r="P288" s="14">
        <v>2.77</v>
      </c>
      <c r="Q288" s="66" t="s">
        <v>139</v>
      </c>
      <c r="R288" s="4"/>
      <c r="S288" s="4"/>
      <c r="T288" s="4" t="s">
        <v>29</v>
      </c>
      <c r="U288" s="4"/>
    </row>
    <row r="289" spans="1:21" ht="18.75" x14ac:dyDescent="0.3">
      <c r="A289" s="64"/>
      <c r="B289" s="66"/>
      <c r="C289" s="19" t="s">
        <v>26</v>
      </c>
      <c r="D289" s="19">
        <v>110</v>
      </c>
      <c r="E289" s="14">
        <v>4.03</v>
      </c>
      <c r="F289" s="14">
        <v>3.09</v>
      </c>
      <c r="G289" s="14">
        <v>19.329999999999998</v>
      </c>
      <c r="H289" s="14">
        <v>121.3</v>
      </c>
      <c r="I289" s="14">
        <v>0.1</v>
      </c>
      <c r="J289" s="14">
        <v>5.8000000000000003E-2</v>
      </c>
      <c r="K289" s="14">
        <v>1.25</v>
      </c>
      <c r="L289" s="14">
        <v>0</v>
      </c>
      <c r="M289" s="14">
        <v>23.5</v>
      </c>
      <c r="N289" s="14">
        <v>27.9</v>
      </c>
      <c r="O289" s="14">
        <v>102.7</v>
      </c>
      <c r="P289" s="14">
        <v>2.35</v>
      </c>
      <c r="Q289" s="66"/>
      <c r="R289" s="4"/>
      <c r="S289" s="4"/>
      <c r="T289" s="4"/>
      <c r="U289" s="4"/>
    </row>
    <row r="290" spans="1:21" ht="18.75" customHeight="1" x14ac:dyDescent="0.3">
      <c r="A290" s="64"/>
      <c r="B290" s="66" t="s">
        <v>44</v>
      </c>
      <c r="C290" s="19" t="s">
        <v>17</v>
      </c>
      <c r="D290" s="19">
        <v>180</v>
      </c>
      <c r="E290" s="14">
        <v>0.43</v>
      </c>
      <c r="F290" s="14">
        <v>0.25</v>
      </c>
      <c r="G290" s="14">
        <v>12.66</v>
      </c>
      <c r="H290" s="14">
        <v>54.61</v>
      </c>
      <c r="I290" s="14">
        <v>8.9999999999999993E-3</v>
      </c>
      <c r="J290" s="14">
        <v>8.9999999999999993E-3</v>
      </c>
      <c r="K290" s="14">
        <v>0</v>
      </c>
      <c r="L290" s="14">
        <v>2.34</v>
      </c>
      <c r="M290" s="14">
        <v>13.37</v>
      </c>
      <c r="N290" s="14">
        <v>3.24</v>
      </c>
      <c r="O290" s="14">
        <v>0</v>
      </c>
      <c r="P290" s="14">
        <v>0.4</v>
      </c>
      <c r="Q290" s="67" t="s">
        <v>45</v>
      </c>
      <c r="R290" s="4"/>
      <c r="S290" s="4"/>
      <c r="T290" s="4" t="s">
        <v>29</v>
      </c>
      <c r="U290" s="4"/>
    </row>
    <row r="291" spans="1:21" ht="18.75" x14ac:dyDescent="0.3">
      <c r="A291" s="64"/>
      <c r="B291" s="66"/>
      <c r="C291" s="19" t="s">
        <v>26</v>
      </c>
      <c r="D291" s="19">
        <v>150</v>
      </c>
      <c r="E291" s="14">
        <v>0.36</v>
      </c>
      <c r="F291" s="14">
        <v>0.21</v>
      </c>
      <c r="G291" s="14">
        <v>10.55</v>
      </c>
      <c r="H291" s="14">
        <v>45.51</v>
      </c>
      <c r="I291" s="14">
        <v>7.0000000000000001E-3</v>
      </c>
      <c r="J291" s="14">
        <v>7.0000000000000001E-3</v>
      </c>
      <c r="K291" s="14">
        <v>0</v>
      </c>
      <c r="L291" s="14">
        <v>1.9</v>
      </c>
      <c r="M291" s="14">
        <v>11.14</v>
      </c>
      <c r="N291" s="14">
        <v>2.7</v>
      </c>
      <c r="O291" s="14">
        <v>0</v>
      </c>
      <c r="P291" s="14">
        <v>0.33</v>
      </c>
      <c r="Q291" s="67"/>
      <c r="R291" s="4"/>
      <c r="S291" s="4"/>
      <c r="T291" s="4"/>
      <c r="U291" s="4"/>
    </row>
    <row r="292" spans="1:21" ht="18.75" customHeight="1" x14ac:dyDescent="0.3">
      <c r="A292" s="64"/>
      <c r="B292" s="66" t="s">
        <v>46</v>
      </c>
      <c r="C292" s="19" t="s">
        <v>17</v>
      </c>
      <c r="D292" s="19">
        <v>40</v>
      </c>
      <c r="E292" s="14">
        <v>3.04</v>
      </c>
      <c r="F292" s="14">
        <v>0.32</v>
      </c>
      <c r="G292" s="14">
        <v>19.68</v>
      </c>
      <c r="H292" s="14">
        <v>94</v>
      </c>
      <c r="I292" s="14">
        <v>6.6000000000000003E-2</v>
      </c>
      <c r="J292" s="14">
        <v>2.5999999999999999E-2</v>
      </c>
      <c r="K292" s="14">
        <v>0.64</v>
      </c>
      <c r="L292" s="14">
        <v>0</v>
      </c>
      <c r="M292" s="14">
        <v>9.1999999999999993</v>
      </c>
      <c r="N292" s="14">
        <v>13.2</v>
      </c>
      <c r="O292" s="14">
        <v>34.799999999999997</v>
      </c>
      <c r="P292" s="14">
        <v>0.8</v>
      </c>
      <c r="Q292" s="67" t="s">
        <v>47</v>
      </c>
      <c r="R292" s="4"/>
      <c r="S292" s="4"/>
      <c r="T292" s="4"/>
      <c r="U292" s="4"/>
    </row>
    <row r="293" spans="1:21" ht="18.75" x14ac:dyDescent="0.3">
      <c r="A293" s="64"/>
      <c r="B293" s="66"/>
      <c r="C293" s="19" t="s">
        <v>26</v>
      </c>
      <c r="D293" s="19">
        <v>30</v>
      </c>
      <c r="E293" s="14">
        <v>2.2799999999999998</v>
      </c>
      <c r="F293" s="14">
        <v>0.24</v>
      </c>
      <c r="G293" s="14">
        <v>14.76</v>
      </c>
      <c r="H293" s="14">
        <v>70.5</v>
      </c>
      <c r="I293" s="14">
        <f t="shared" ref="I293:P293" si="59">I292*30/40</f>
        <v>4.9500000000000002E-2</v>
      </c>
      <c r="J293" s="14">
        <f t="shared" si="59"/>
        <v>1.9499999999999997E-2</v>
      </c>
      <c r="K293" s="14">
        <f t="shared" si="59"/>
        <v>0.48</v>
      </c>
      <c r="L293" s="14">
        <f t="shared" si="59"/>
        <v>0</v>
      </c>
      <c r="M293" s="14">
        <f t="shared" si="59"/>
        <v>6.9</v>
      </c>
      <c r="N293" s="14">
        <f t="shared" si="59"/>
        <v>9.9</v>
      </c>
      <c r="O293" s="14">
        <f t="shared" si="59"/>
        <v>26.1</v>
      </c>
      <c r="P293" s="14">
        <f t="shared" si="59"/>
        <v>0.6</v>
      </c>
      <c r="Q293" s="67"/>
      <c r="R293" s="4"/>
      <c r="S293" s="4"/>
      <c r="T293" s="4"/>
      <c r="U293" s="4"/>
    </row>
    <row r="294" spans="1:21" ht="18.75" customHeight="1" x14ac:dyDescent="0.3">
      <c r="A294" s="64"/>
      <c r="B294" s="66" t="s">
        <v>48</v>
      </c>
      <c r="C294" s="19" t="s">
        <v>17</v>
      </c>
      <c r="D294" s="19">
        <v>37</v>
      </c>
      <c r="E294" s="14">
        <v>2.4700000000000002</v>
      </c>
      <c r="F294" s="14">
        <v>0.45</v>
      </c>
      <c r="G294" s="14">
        <v>12.52</v>
      </c>
      <c r="H294" s="14">
        <v>65.25</v>
      </c>
      <c r="I294" s="14">
        <v>1.94</v>
      </c>
      <c r="J294" s="14">
        <v>3.6999999999999998E-2</v>
      </c>
      <c r="K294" s="14">
        <v>0.26</v>
      </c>
      <c r="L294" s="14">
        <v>0</v>
      </c>
      <c r="M294" s="14">
        <v>13.95</v>
      </c>
      <c r="N294" s="14">
        <v>17.39</v>
      </c>
      <c r="O294" s="14">
        <v>58.46</v>
      </c>
      <c r="P294" s="14">
        <v>1.44</v>
      </c>
      <c r="Q294" s="67" t="s">
        <v>49</v>
      </c>
      <c r="R294" s="4"/>
      <c r="S294" s="4"/>
      <c r="T294" s="4"/>
      <c r="U294" s="4"/>
    </row>
    <row r="295" spans="1:21" ht="18.75" x14ac:dyDescent="0.3">
      <c r="A295" s="64"/>
      <c r="B295" s="66"/>
      <c r="C295" s="19" t="s">
        <v>26</v>
      </c>
      <c r="D295" s="19">
        <v>30</v>
      </c>
      <c r="E295" s="14">
        <v>1.98</v>
      </c>
      <c r="F295" s="14">
        <v>0.36</v>
      </c>
      <c r="G295" s="14">
        <v>10.02</v>
      </c>
      <c r="H295" s="14">
        <v>52.2</v>
      </c>
      <c r="I295" s="14">
        <v>1.6</v>
      </c>
      <c r="J295" s="14">
        <v>0.03</v>
      </c>
      <c r="K295" s="14">
        <v>0.21</v>
      </c>
      <c r="L295" s="14">
        <v>0</v>
      </c>
      <c r="M295" s="14">
        <v>10.5</v>
      </c>
      <c r="N295" s="14">
        <v>14.1</v>
      </c>
      <c r="O295" s="14">
        <v>47.4</v>
      </c>
      <c r="P295" s="14">
        <v>1.17</v>
      </c>
      <c r="Q295" s="67"/>
      <c r="R295" s="4"/>
      <c r="S295" s="4"/>
      <c r="T295" s="4"/>
      <c r="U295" s="4"/>
    </row>
    <row r="296" spans="1:21" ht="18.75" x14ac:dyDescent="0.3">
      <c r="A296" s="64"/>
      <c r="B296" s="28" t="s">
        <v>37</v>
      </c>
      <c r="C296" s="28" t="s">
        <v>17</v>
      </c>
      <c r="D296" s="28">
        <v>737</v>
      </c>
      <c r="E296" s="29">
        <f t="shared" ref="E296:P296" si="60">E280+E282+E284+E286+E288+E290+E292+E294</f>
        <v>24.939999999999998</v>
      </c>
      <c r="F296" s="29">
        <f t="shared" si="60"/>
        <v>31.619999999999997</v>
      </c>
      <c r="G296" s="29">
        <f t="shared" si="60"/>
        <v>99.850000000000009</v>
      </c>
      <c r="H296" s="29">
        <f t="shared" si="60"/>
        <v>789.76</v>
      </c>
      <c r="I296" s="29">
        <f t="shared" si="60"/>
        <v>2.323</v>
      </c>
      <c r="J296" s="29">
        <f t="shared" si="60"/>
        <v>0.36000000000000004</v>
      </c>
      <c r="K296" s="29">
        <f t="shared" si="60"/>
        <v>12.67</v>
      </c>
      <c r="L296" s="29">
        <f t="shared" si="60"/>
        <v>31.419999999999998</v>
      </c>
      <c r="M296" s="29">
        <f t="shared" si="60"/>
        <v>126.87</v>
      </c>
      <c r="N296" s="29">
        <f t="shared" si="60"/>
        <v>128.98000000000002</v>
      </c>
      <c r="O296" s="29">
        <f t="shared" si="60"/>
        <v>525.34</v>
      </c>
      <c r="P296" s="29">
        <f t="shared" si="60"/>
        <v>8.3600000000000012</v>
      </c>
      <c r="Q296" s="28"/>
      <c r="R296" s="4"/>
      <c r="S296" s="4"/>
      <c r="T296" s="4"/>
      <c r="U296" s="4"/>
    </row>
    <row r="297" spans="1:21" ht="18.75" x14ac:dyDescent="0.3">
      <c r="A297" s="64"/>
      <c r="B297" s="28" t="s">
        <v>38</v>
      </c>
      <c r="C297" s="28" t="s">
        <v>26</v>
      </c>
      <c r="D297" s="28">
        <v>580</v>
      </c>
      <c r="E297" s="29">
        <f t="shared" ref="E297:P297" si="61">E281+E283+E285+E287+E289+E291+E293+E295</f>
        <v>19.3</v>
      </c>
      <c r="F297" s="29">
        <f t="shared" si="61"/>
        <v>23.43</v>
      </c>
      <c r="G297" s="29">
        <f t="shared" si="61"/>
        <v>79.489999999999995</v>
      </c>
      <c r="H297" s="29">
        <f t="shared" si="61"/>
        <v>610.52</v>
      </c>
      <c r="I297" s="29">
        <f t="shared" si="61"/>
        <v>1.9015</v>
      </c>
      <c r="J297" s="29">
        <f t="shared" si="61"/>
        <v>0.28449999999999998</v>
      </c>
      <c r="K297" s="29">
        <f t="shared" si="61"/>
        <v>11.05</v>
      </c>
      <c r="L297" s="29">
        <f t="shared" si="61"/>
        <v>27.459999999999997</v>
      </c>
      <c r="M297" s="29">
        <f t="shared" si="61"/>
        <v>98.990000000000009</v>
      </c>
      <c r="N297" s="29">
        <f t="shared" si="61"/>
        <v>100.85000000000001</v>
      </c>
      <c r="O297" s="29">
        <f t="shared" si="61"/>
        <v>405.05</v>
      </c>
      <c r="P297" s="29">
        <f t="shared" si="61"/>
        <v>6.64</v>
      </c>
      <c r="Q297" s="28"/>
      <c r="R297" s="4"/>
      <c r="S297" s="4"/>
      <c r="T297" s="4"/>
      <c r="U297" s="4"/>
    </row>
    <row r="298" spans="1:21" ht="19.5" customHeight="1" x14ac:dyDescent="0.3">
      <c r="A298" s="64" t="s">
        <v>50</v>
      </c>
      <c r="B298" s="66" t="s">
        <v>248</v>
      </c>
      <c r="C298" s="18" t="s">
        <v>17</v>
      </c>
      <c r="D298" s="18">
        <v>120</v>
      </c>
      <c r="E298" s="36">
        <v>21.05</v>
      </c>
      <c r="F298" s="15">
        <v>14.46</v>
      </c>
      <c r="G298" s="15">
        <v>20.58</v>
      </c>
      <c r="H298" s="15">
        <v>296.48</v>
      </c>
      <c r="I298" s="15">
        <f t="shared" ref="I298:P298" si="62">I299*120/100</f>
        <v>0.06</v>
      </c>
      <c r="J298" s="15">
        <f t="shared" si="62"/>
        <v>3.5999999999999997E-2</v>
      </c>
      <c r="K298" s="15">
        <f t="shared" si="62"/>
        <v>0.61199999999999999</v>
      </c>
      <c r="L298" s="15">
        <f t="shared" si="62"/>
        <v>0.36</v>
      </c>
      <c r="M298" s="15">
        <f t="shared" si="62"/>
        <v>182.4</v>
      </c>
      <c r="N298" s="15">
        <f t="shared" si="62"/>
        <v>27.6</v>
      </c>
      <c r="O298" s="15">
        <f t="shared" si="62"/>
        <v>168</v>
      </c>
      <c r="P298" s="15">
        <f t="shared" si="62"/>
        <v>1.044</v>
      </c>
      <c r="Q298" s="67" t="s">
        <v>140</v>
      </c>
      <c r="R298" s="4"/>
      <c r="S298" s="4"/>
      <c r="T298" s="4"/>
      <c r="U298" s="4"/>
    </row>
    <row r="299" spans="1:21" ht="19.5" customHeight="1" x14ac:dyDescent="0.3">
      <c r="A299" s="64"/>
      <c r="B299" s="66"/>
      <c r="C299" s="18" t="s">
        <v>26</v>
      </c>
      <c r="D299" s="18">
        <v>100</v>
      </c>
      <c r="E299" s="36">
        <v>17.54</v>
      </c>
      <c r="F299" s="15">
        <v>12.05</v>
      </c>
      <c r="G299" s="15">
        <v>17.149999999999999</v>
      </c>
      <c r="H299" s="15">
        <v>247</v>
      </c>
      <c r="I299" s="15">
        <v>0.05</v>
      </c>
      <c r="J299" s="15">
        <v>0.03</v>
      </c>
      <c r="K299" s="15">
        <v>0.51</v>
      </c>
      <c r="L299" s="15">
        <v>0.3</v>
      </c>
      <c r="M299" s="15">
        <v>152</v>
      </c>
      <c r="N299" s="15">
        <v>23</v>
      </c>
      <c r="O299" s="15">
        <v>140</v>
      </c>
      <c r="P299" s="15">
        <v>0.87</v>
      </c>
      <c r="Q299" s="67"/>
      <c r="R299" s="4"/>
      <c r="S299" s="4"/>
      <c r="T299" s="4"/>
      <c r="U299" s="4"/>
    </row>
    <row r="300" spans="1:21" ht="19.5" customHeight="1" x14ac:dyDescent="0.3">
      <c r="A300" s="64"/>
      <c r="B300" s="66" t="s">
        <v>71</v>
      </c>
      <c r="C300" s="18" t="s">
        <v>17</v>
      </c>
      <c r="D300" s="18">
        <v>30</v>
      </c>
      <c r="E300" s="36">
        <v>0.57999999999999996</v>
      </c>
      <c r="F300" s="15">
        <v>1.36</v>
      </c>
      <c r="G300" s="15">
        <v>3.98</v>
      </c>
      <c r="H300" s="15">
        <v>30.45</v>
      </c>
      <c r="I300" s="15">
        <v>0.01</v>
      </c>
      <c r="J300" s="15">
        <v>0.02</v>
      </c>
      <c r="K300" s="15">
        <v>0.04</v>
      </c>
      <c r="L300" s="15">
        <v>0.1</v>
      </c>
      <c r="M300" s="15">
        <v>18.809999999999999</v>
      </c>
      <c r="N300" s="15">
        <v>2.64</v>
      </c>
      <c r="O300" s="15">
        <v>14.69</v>
      </c>
      <c r="P300" s="15">
        <v>0.05</v>
      </c>
      <c r="Q300" s="67" t="s">
        <v>72</v>
      </c>
      <c r="R300" s="4"/>
      <c r="S300" s="4"/>
      <c r="T300" s="4"/>
      <c r="U300" s="4"/>
    </row>
    <row r="301" spans="1:21" ht="19.5" customHeight="1" x14ac:dyDescent="0.3">
      <c r="A301" s="64"/>
      <c r="B301" s="66"/>
      <c r="C301" s="18" t="s">
        <v>26</v>
      </c>
      <c r="D301" s="18">
        <v>30</v>
      </c>
      <c r="E301" s="36">
        <v>0.57999999999999996</v>
      </c>
      <c r="F301" s="15">
        <v>1.36</v>
      </c>
      <c r="G301" s="15">
        <v>3.98</v>
      </c>
      <c r="H301" s="15">
        <v>30.45</v>
      </c>
      <c r="I301" s="15">
        <v>0.01</v>
      </c>
      <c r="J301" s="15">
        <v>0.02</v>
      </c>
      <c r="K301" s="15">
        <v>0.04</v>
      </c>
      <c r="L301" s="15">
        <v>0.1</v>
      </c>
      <c r="M301" s="15">
        <v>18.809999999999999</v>
      </c>
      <c r="N301" s="15">
        <v>2.64</v>
      </c>
      <c r="O301" s="15">
        <v>14.69</v>
      </c>
      <c r="P301" s="15">
        <v>0.05</v>
      </c>
      <c r="Q301" s="67"/>
      <c r="R301" s="4"/>
      <c r="S301" s="4"/>
      <c r="T301" s="4"/>
      <c r="U301" s="4"/>
    </row>
    <row r="302" spans="1:21" ht="19.5" customHeight="1" x14ac:dyDescent="0.3">
      <c r="A302" s="64"/>
      <c r="B302" s="66" t="s">
        <v>229</v>
      </c>
      <c r="C302" s="17" t="s">
        <v>17</v>
      </c>
      <c r="D302" s="17">
        <v>30</v>
      </c>
      <c r="E302" s="15">
        <v>2.25</v>
      </c>
      <c r="F302" s="15">
        <v>2.94</v>
      </c>
      <c r="G302" s="15">
        <v>22.32</v>
      </c>
      <c r="H302" s="15">
        <v>125.1</v>
      </c>
      <c r="I302" s="15">
        <v>0.03</v>
      </c>
      <c r="J302" s="15">
        <v>0.02</v>
      </c>
      <c r="K302" s="15">
        <v>0.31</v>
      </c>
      <c r="L302" s="15">
        <v>0</v>
      </c>
      <c r="M302" s="15">
        <v>8.6999999999999993</v>
      </c>
      <c r="N302" s="15">
        <v>6.18</v>
      </c>
      <c r="O302" s="15">
        <v>18.21</v>
      </c>
      <c r="P302" s="15">
        <v>0.63</v>
      </c>
      <c r="Q302" s="67" t="s">
        <v>73</v>
      </c>
      <c r="R302" s="4"/>
      <c r="S302" s="4"/>
      <c r="T302" s="4"/>
      <c r="U302" s="4"/>
    </row>
    <row r="303" spans="1:21" ht="19.5" customHeight="1" x14ac:dyDescent="0.3">
      <c r="A303" s="64"/>
      <c r="B303" s="66"/>
      <c r="C303" s="17" t="s">
        <v>26</v>
      </c>
      <c r="D303" s="17">
        <v>15</v>
      </c>
      <c r="E303" s="15">
        <v>1.1200000000000001</v>
      </c>
      <c r="F303" s="15">
        <v>1.47</v>
      </c>
      <c r="G303" s="15">
        <v>11.16</v>
      </c>
      <c r="H303" s="15">
        <v>62.5</v>
      </c>
      <c r="I303" s="15">
        <v>0.02</v>
      </c>
      <c r="J303" s="15">
        <v>0.01</v>
      </c>
      <c r="K303" s="15">
        <v>0.16</v>
      </c>
      <c r="L303" s="15">
        <v>0</v>
      </c>
      <c r="M303" s="15">
        <v>4.3499999999999996</v>
      </c>
      <c r="N303" s="15">
        <v>3.09</v>
      </c>
      <c r="O303" s="15">
        <v>9.11</v>
      </c>
      <c r="P303" s="15">
        <v>0.31</v>
      </c>
      <c r="Q303" s="67"/>
      <c r="R303" s="4"/>
      <c r="S303" s="4"/>
      <c r="T303" s="4"/>
      <c r="U303" s="4"/>
    </row>
    <row r="304" spans="1:21" ht="18.75" customHeight="1" x14ac:dyDescent="0.3">
      <c r="A304" s="64"/>
      <c r="B304" s="66" t="s">
        <v>90</v>
      </c>
      <c r="C304" s="19" t="s">
        <v>17</v>
      </c>
      <c r="D304" s="19" t="s">
        <v>91</v>
      </c>
      <c r="E304" s="14">
        <v>0.13</v>
      </c>
      <c r="F304" s="14">
        <v>0.02</v>
      </c>
      <c r="G304" s="14">
        <v>11.3</v>
      </c>
      <c r="H304" s="14">
        <v>45.5</v>
      </c>
      <c r="I304" s="14">
        <v>0</v>
      </c>
      <c r="J304" s="14">
        <v>0.01</v>
      </c>
      <c r="K304" s="14">
        <v>0</v>
      </c>
      <c r="L304" s="14">
        <v>0.1</v>
      </c>
      <c r="M304" s="14">
        <v>5.4</v>
      </c>
      <c r="N304" s="14">
        <v>0</v>
      </c>
      <c r="O304" s="14">
        <v>0</v>
      </c>
      <c r="P304" s="14">
        <v>0.8</v>
      </c>
      <c r="Q304" s="67" t="s">
        <v>117</v>
      </c>
      <c r="R304" s="4"/>
      <c r="S304" s="4"/>
      <c r="T304" s="4"/>
      <c r="U304" s="4"/>
    </row>
    <row r="305" spans="1:22" ht="18.75" x14ac:dyDescent="0.3">
      <c r="A305" s="64"/>
      <c r="B305" s="66"/>
      <c r="C305" s="19" t="s">
        <v>26</v>
      </c>
      <c r="D305" s="19" t="s">
        <v>93</v>
      </c>
      <c r="E305" s="14">
        <v>7.0000000000000007E-2</v>
      </c>
      <c r="F305" s="14">
        <v>0.01</v>
      </c>
      <c r="G305" s="14">
        <v>7.1</v>
      </c>
      <c r="H305" s="14">
        <v>29</v>
      </c>
      <c r="I305" s="14">
        <v>0</v>
      </c>
      <c r="J305" s="14">
        <v>0.01</v>
      </c>
      <c r="K305" s="14">
        <v>0</v>
      </c>
      <c r="L305" s="14">
        <v>0.1</v>
      </c>
      <c r="M305" s="14">
        <v>5.86</v>
      </c>
      <c r="N305" s="14">
        <v>0</v>
      </c>
      <c r="O305" s="14">
        <v>0</v>
      </c>
      <c r="P305" s="14">
        <v>0.72</v>
      </c>
      <c r="Q305" s="67"/>
      <c r="R305" s="4"/>
      <c r="S305" s="4"/>
      <c r="T305" s="4"/>
      <c r="U305" s="4"/>
    </row>
    <row r="306" spans="1:22" ht="18.75" x14ac:dyDescent="0.3">
      <c r="A306" s="64"/>
      <c r="B306" s="28" t="s">
        <v>37</v>
      </c>
      <c r="C306" s="28" t="s">
        <v>17</v>
      </c>
      <c r="D306" s="28">
        <v>380</v>
      </c>
      <c r="E306" s="29">
        <f t="shared" ref="E306:P306" si="63">E298+E300+E302+E304</f>
        <v>24.009999999999998</v>
      </c>
      <c r="F306" s="29">
        <f t="shared" si="63"/>
        <v>18.78</v>
      </c>
      <c r="G306" s="29">
        <f t="shared" si="63"/>
        <v>58.179999999999993</v>
      </c>
      <c r="H306" s="29">
        <f t="shared" si="63"/>
        <v>497.53</v>
      </c>
      <c r="I306" s="29">
        <f t="shared" si="63"/>
        <v>9.9999999999999992E-2</v>
      </c>
      <c r="J306" s="29">
        <f t="shared" si="63"/>
        <v>8.5999999999999993E-2</v>
      </c>
      <c r="K306" s="29">
        <f t="shared" si="63"/>
        <v>0.96199999999999997</v>
      </c>
      <c r="L306" s="29">
        <f t="shared" si="63"/>
        <v>0.55999999999999994</v>
      </c>
      <c r="M306" s="29">
        <f t="shared" si="63"/>
        <v>215.31</v>
      </c>
      <c r="N306" s="29">
        <f t="shared" si="63"/>
        <v>36.42</v>
      </c>
      <c r="O306" s="29">
        <f t="shared" si="63"/>
        <v>200.9</v>
      </c>
      <c r="P306" s="29">
        <f t="shared" si="63"/>
        <v>2.524</v>
      </c>
      <c r="Q306" s="28"/>
      <c r="R306" s="4"/>
      <c r="S306" s="4"/>
      <c r="T306" s="4"/>
      <c r="U306" s="4"/>
    </row>
    <row r="307" spans="1:22" ht="18.75" x14ac:dyDescent="0.3">
      <c r="A307" s="64"/>
      <c r="B307" s="28" t="s">
        <v>38</v>
      </c>
      <c r="C307" s="28" t="s">
        <v>26</v>
      </c>
      <c r="D307" s="28">
        <v>295</v>
      </c>
      <c r="E307" s="29">
        <f t="shared" ref="E307:P307" si="64">E299+E301+E303+E305</f>
        <v>19.309999999999999</v>
      </c>
      <c r="F307" s="29">
        <f t="shared" si="64"/>
        <v>14.89</v>
      </c>
      <c r="G307" s="29">
        <f t="shared" si="64"/>
        <v>39.39</v>
      </c>
      <c r="H307" s="29">
        <f t="shared" si="64"/>
        <v>368.95</v>
      </c>
      <c r="I307" s="29">
        <f t="shared" si="64"/>
        <v>0.08</v>
      </c>
      <c r="J307" s="29">
        <f t="shared" si="64"/>
        <v>7.0000000000000007E-2</v>
      </c>
      <c r="K307" s="29">
        <f t="shared" si="64"/>
        <v>0.71000000000000008</v>
      </c>
      <c r="L307" s="29">
        <f t="shared" si="64"/>
        <v>0.5</v>
      </c>
      <c r="M307" s="29">
        <f t="shared" si="64"/>
        <v>181.02</v>
      </c>
      <c r="N307" s="29">
        <f t="shared" si="64"/>
        <v>28.73</v>
      </c>
      <c r="O307" s="29">
        <f t="shared" si="64"/>
        <v>163.80000000000001</v>
      </c>
      <c r="P307" s="29">
        <f t="shared" si="64"/>
        <v>1.95</v>
      </c>
      <c r="Q307" s="28"/>
      <c r="R307" s="4"/>
      <c r="S307" s="4"/>
      <c r="T307" s="4"/>
      <c r="U307" s="4"/>
    </row>
    <row r="308" spans="1:22" ht="18.75" x14ac:dyDescent="0.3">
      <c r="A308" s="78"/>
      <c r="B308" s="28" t="s">
        <v>55</v>
      </c>
      <c r="C308" s="28" t="s">
        <v>17</v>
      </c>
      <c r="D308" s="28">
        <f t="shared" ref="D308:P308" si="65">D276+D296+D306</f>
        <v>1532</v>
      </c>
      <c r="E308" s="29">
        <f t="shared" si="65"/>
        <v>61.16</v>
      </c>
      <c r="F308" s="29">
        <f t="shared" si="65"/>
        <v>63.95</v>
      </c>
      <c r="G308" s="29">
        <f t="shared" si="65"/>
        <v>191.78000000000003</v>
      </c>
      <c r="H308" s="29">
        <f t="shared" si="65"/>
        <v>1633.23</v>
      </c>
      <c r="I308" s="29">
        <f t="shared" si="65"/>
        <v>2.5630000000000002</v>
      </c>
      <c r="J308" s="29">
        <f t="shared" si="65"/>
        <v>0.68600000000000005</v>
      </c>
      <c r="K308" s="29">
        <f t="shared" si="65"/>
        <v>14.422000000000001</v>
      </c>
      <c r="L308" s="29">
        <f t="shared" si="65"/>
        <v>32.72</v>
      </c>
      <c r="M308" s="29">
        <f t="shared" si="65"/>
        <v>658.04</v>
      </c>
      <c r="N308" s="29">
        <f t="shared" si="65"/>
        <v>211.11</v>
      </c>
      <c r="O308" s="29">
        <f t="shared" si="65"/>
        <v>1064.3700000000001</v>
      </c>
      <c r="P308" s="29">
        <f t="shared" si="65"/>
        <v>12.214000000000002</v>
      </c>
      <c r="Q308" s="28"/>
      <c r="R308" s="4"/>
      <c r="S308" s="4" t="s">
        <v>29</v>
      </c>
      <c r="T308" s="4"/>
      <c r="U308" s="4"/>
    </row>
    <row r="309" spans="1:22" ht="18.75" x14ac:dyDescent="0.3">
      <c r="A309" s="78"/>
      <c r="B309" s="28" t="s">
        <v>56</v>
      </c>
      <c r="C309" s="28" t="s">
        <v>26</v>
      </c>
      <c r="D309" s="28">
        <f t="shared" ref="D309:P309" si="66">D277+D297+D307</f>
        <v>1230</v>
      </c>
      <c r="E309" s="29">
        <f t="shared" si="66"/>
        <v>48.519999999999996</v>
      </c>
      <c r="F309" s="29">
        <f t="shared" si="66"/>
        <v>49.14</v>
      </c>
      <c r="G309" s="29">
        <f t="shared" si="66"/>
        <v>155.41</v>
      </c>
      <c r="H309" s="29">
        <f t="shared" si="66"/>
        <v>1262.99</v>
      </c>
      <c r="I309" s="29">
        <f t="shared" si="66"/>
        <v>2.0914999999999999</v>
      </c>
      <c r="J309" s="29">
        <f t="shared" si="66"/>
        <v>0.75449999999999995</v>
      </c>
      <c r="K309" s="29">
        <f t="shared" si="66"/>
        <v>12.390000000000002</v>
      </c>
      <c r="L309" s="29">
        <f t="shared" si="66"/>
        <v>28.58</v>
      </c>
      <c r="M309" s="29">
        <f t="shared" si="66"/>
        <v>546.42000000000007</v>
      </c>
      <c r="N309" s="29">
        <f t="shared" si="66"/>
        <v>168.20000000000002</v>
      </c>
      <c r="O309" s="29">
        <f t="shared" si="66"/>
        <v>850.90000000000009</v>
      </c>
      <c r="P309" s="29">
        <f t="shared" si="66"/>
        <v>9.67</v>
      </c>
      <c r="Q309" s="28"/>
      <c r="R309" s="4"/>
      <c r="S309" s="4"/>
      <c r="T309" s="4"/>
      <c r="U309" s="4"/>
    </row>
    <row r="310" spans="1:22" ht="28.7" customHeight="1" x14ac:dyDescent="0.3">
      <c r="A310" s="64" t="s">
        <v>3</v>
      </c>
      <c r="B310" s="79" t="s">
        <v>4</v>
      </c>
      <c r="C310" s="79"/>
      <c r="D310" s="79" t="s">
        <v>5</v>
      </c>
      <c r="E310" s="79" t="s">
        <v>6</v>
      </c>
      <c r="F310" s="79"/>
      <c r="G310" s="79"/>
      <c r="H310" s="79" t="s">
        <v>7</v>
      </c>
      <c r="I310" s="64" t="s">
        <v>8</v>
      </c>
      <c r="J310" s="64"/>
      <c r="K310" s="64"/>
      <c r="L310" s="64"/>
      <c r="M310" s="64" t="s">
        <v>9</v>
      </c>
      <c r="N310" s="64"/>
      <c r="O310" s="64"/>
      <c r="P310" s="64"/>
      <c r="Q310" s="79" t="s">
        <v>10</v>
      </c>
      <c r="R310" s="4"/>
      <c r="S310" s="4"/>
      <c r="T310" s="4"/>
      <c r="U310" s="4"/>
    </row>
    <row r="311" spans="1:22" ht="42.4" customHeight="1" x14ac:dyDescent="0.3">
      <c r="A311" s="64"/>
      <c r="B311" s="79"/>
      <c r="C311" s="79"/>
      <c r="D311" s="79"/>
      <c r="E311" s="32" t="s">
        <v>11</v>
      </c>
      <c r="F311" s="32" t="s">
        <v>12</v>
      </c>
      <c r="G311" s="32" t="s">
        <v>13</v>
      </c>
      <c r="H311" s="79"/>
      <c r="I311" s="31" t="s">
        <v>14</v>
      </c>
      <c r="J311" s="31" t="s">
        <v>15</v>
      </c>
      <c r="K311" s="31" t="s">
        <v>16</v>
      </c>
      <c r="L311" s="31" t="s">
        <v>17</v>
      </c>
      <c r="M311" s="31" t="s">
        <v>18</v>
      </c>
      <c r="N311" s="31" t="s">
        <v>19</v>
      </c>
      <c r="O311" s="31" t="s">
        <v>20</v>
      </c>
      <c r="P311" s="31" t="s">
        <v>21</v>
      </c>
      <c r="Q311" s="79"/>
      <c r="R311" s="4"/>
      <c r="S311" s="4"/>
      <c r="T311" s="4"/>
      <c r="U311" s="4"/>
    </row>
    <row r="312" spans="1:22" ht="19.5" customHeight="1" x14ac:dyDescent="0.35">
      <c r="A312" s="81" t="s">
        <v>141</v>
      </c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4"/>
      <c r="S312" s="4"/>
      <c r="T312" s="4"/>
      <c r="U312" s="4"/>
    </row>
    <row r="313" spans="1:22" ht="18.75" customHeight="1" x14ac:dyDescent="0.3">
      <c r="A313" s="64" t="s">
        <v>58</v>
      </c>
      <c r="B313" s="83" t="s">
        <v>51</v>
      </c>
      <c r="C313" s="19" t="s">
        <v>17</v>
      </c>
      <c r="D313" s="19">
        <v>180</v>
      </c>
      <c r="E313" s="14">
        <v>1.96</v>
      </c>
      <c r="F313" s="14">
        <v>4.58</v>
      </c>
      <c r="G313" s="14">
        <v>20.27</v>
      </c>
      <c r="H313" s="14">
        <v>130.69999999999999</v>
      </c>
      <c r="I313" s="14">
        <f t="shared" ref="I313:P313" si="67">I314*180/150</f>
        <v>8.9999999999999993E-3</v>
      </c>
      <c r="J313" s="14">
        <f t="shared" si="67"/>
        <v>2.76E-2</v>
      </c>
      <c r="K313" s="14">
        <f t="shared" si="67"/>
        <v>0.58799999999999997</v>
      </c>
      <c r="L313" s="14">
        <f t="shared" si="67"/>
        <v>0.13200000000000001</v>
      </c>
      <c r="M313" s="14">
        <f t="shared" si="67"/>
        <v>27</v>
      </c>
      <c r="N313" s="14">
        <f t="shared" si="67"/>
        <v>3.6</v>
      </c>
      <c r="O313" s="14">
        <f t="shared" si="67"/>
        <v>22.08</v>
      </c>
      <c r="P313" s="14">
        <f t="shared" si="67"/>
        <v>4.8000000000000001E-2</v>
      </c>
      <c r="Q313" s="67" t="s">
        <v>52</v>
      </c>
      <c r="R313" s="4"/>
      <c r="S313" s="4"/>
      <c r="T313" s="4"/>
      <c r="U313" s="4"/>
      <c r="V313" t="s">
        <v>29</v>
      </c>
    </row>
    <row r="314" spans="1:22" ht="12.75" customHeight="1" x14ac:dyDescent="0.3">
      <c r="A314" s="64"/>
      <c r="B314" s="83"/>
      <c r="C314" s="19" t="s">
        <v>26</v>
      </c>
      <c r="D314" s="19">
        <v>150</v>
      </c>
      <c r="E314" s="14">
        <v>1.64</v>
      </c>
      <c r="F314" s="14">
        <v>3.82</v>
      </c>
      <c r="G314" s="14">
        <v>16.899999999999999</v>
      </c>
      <c r="H314" s="14">
        <v>109</v>
      </c>
      <c r="I314" s="14">
        <v>7.4999999999999997E-3</v>
      </c>
      <c r="J314" s="14">
        <v>2.3E-2</v>
      </c>
      <c r="K314" s="14">
        <v>0.49</v>
      </c>
      <c r="L314" s="14">
        <v>0.11</v>
      </c>
      <c r="M314" s="14">
        <v>22.5</v>
      </c>
      <c r="N314" s="14">
        <v>3</v>
      </c>
      <c r="O314" s="14">
        <v>18.399999999999999</v>
      </c>
      <c r="P314" s="14">
        <v>0.04</v>
      </c>
      <c r="Q314" s="67"/>
      <c r="R314" s="4"/>
      <c r="S314" s="4"/>
      <c r="T314" s="4"/>
      <c r="U314" s="4"/>
    </row>
    <row r="315" spans="1:22" ht="18.75" customHeight="1" x14ac:dyDescent="0.3">
      <c r="A315" s="64"/>
      <c r="B315" s="102" t="s">
        <v>255</v>
      </c>
      <c r="C315" s="19" t="s">
        <v>17</v>
      </c>
      <c r="D315" s="19" t="s">
        <v>97</v>
      </c>
      <c r="E315" s="14">
        <v>1.66</v>
      </c>
      <c r="F315" s="14">
        <v>5.0999999999999996</v>
      </c>
      <c r="G315" s="14">
        <v>9.8699999999999992</v>
      </c>
      <c r="H315" s="14">
        <v>91.8</v>
      </c>
      <c r="I315" s="14">
        <v>0.03</v>
      </c>
      <c r="J315" s="14">
        <v>0.02</v>
      </c>
      <c r="K315" s="14">
        <v>0.34</v>
      </c>
      <c r="L315" s="14">
        <v>0</v>
      </c>
      <c r="M315" s="14">
        <v>6.28</v>
      </c>
      <c r="N315" s="14">
        <v>6.68</v>
      </c>
      <c r="O315" s="14">
        <v>19.64</v>
      </c>
      <c r="P315" s="14">
        <v>0.42</v>
      </c>
      <c r="Q315" s="67" t="s">
        <v>31</v>
      </c>
      <c r="R315" s="4"/>
      <c r="S315" s="4"/>
      <c r="T315" s="4"/>
      <c r="U315" s="4"/>
    </row>
    <row r="316" spans="1:22" ht="28.5" customHeight="1" x14ac:dyDescent="0.3">
      <c r="A316" s="64"/>
      <c r="B316" s="83"/>
      <c r="C316" s="19" t="s">
        <v>26</v>
      </c>
      <c r="D316" s="19" t="s">
        <v>98</v>
      </c>
      <c r="E316" s="14">
        <v>2.13</v>
      </c>
      <c r="F316" s="14">
        <v>3.78</v>
      </c>
      <c r="G316" s="14">
        <v>7.31</v>
      </c>
      <c r="H316" s="14">
        <v>68</v>
      </c>
      <c r="I316" s="14">
        <v>0.02</v>
      </c>
      <c r="J316" s="14">
        <v>0.01</v>
      </c>
      <c r="K316" s="14">
        <v>0.25</v>
      </c>
      <c r="L316" s="14">
        <v>0</v>
      </c>
      <c r="M316" s="14">
        <v>4.6500000000000004</v>
      </c>
      <c r="N316" s="14">
        <v>4.6500000000000004</v>
      </c>
      <c r="O316" s="14">
        <v>14.55</v>
      </c>
      <c r="P316" s="14">
        <v>0.31</v>
      </c>
      <c r="Q316" s="67"/>
      <c r="R316" s="4"/>
      <c r="S316" s="4"/>
      <c r="T316" s="4"/>
      <c r="U316" s="4"/>
    </row>
    <row r="317" spans="1:22" ht="18.75" customHeight="1" x14ac:dyDescent="0.3">
      <c r="A317" s="64"/>
      <c r="B317" s="66" t="s">
        <v>238</v>
      </c>
      <c r="C317" s="19" t="s">
        <v>17</v>
      </c>
      <c r="D317" s="33">
        <v>200</v>
      </c>
      <c r="E317" s="34">
        <v>2.97</v>
      </c>
      <c r="F317" s="14">
        <v>2.6</v>
      </c>
      <c r="G317" s="14">
        <v>15.92</v>
      </c>
      <c r="H317" s="14">
        <v>98.8</v>
      </c>
      <c r="I317" s="14">
        <v>0.04</v>
      </c>
      <c r="J317" s="14">
        <v>0.16</v>
      </c>
      <c r="K317" s="14">
        <v>0.12</v>
      </c>
      <c r="L317" s="14">
        <v>1.33</v>
      </c>
      <c r="M317" s="14">
        <v>126.5</v>
      </c>
      <c r="N317" s="14">
        <v>15.4</v>
      </c>
      <c r="O317" s="14">
        <v>92.78</v>
      </c>
      <c r="P317" s="14">
        <v>0.41</v>
      </c>
      <c r="Q317" s="67" t="s">
        <v>79</v>
      </c>
      <c r="R317" s="4"/>
      <c r="S317" s="4"/>
      <c r="T317" s="4"/>
      <c r="U317" s="4"/>
    </row>
    <row r="318" spans="1:22" ht="18.75" x14ac:dyDescent="0.3">
      <c r="A318" s="64"/>
      <c r="B318" s="66"/>
      <c r="C318" s="19" t="s">
        <v>26</v>
      </c>
      <c r="D318" s="33">
        <v>180</v>
      </c>
      <c r="E318" s="34">
        <v>2.67</v>
      </c>
      <c r="F318" s="14">
        <v>2.34</v>
      </c>
      <c r="G318" s="14">
        <v>14.33</v>
      </c>
      <c r="H318" s="14">
        <v>89</v>
      </c>
      <c r="I318" s="14">
        <v>0.04</v>
      </c>
      <c r="J318" s="14">
        <v>0.14000000000000001</v>
      </c>
      <c r="K318" s="14">
        <v>0.11</v>
      </c>
      <c r="L318" s="14">
        <v>1.2</v>
      </c>
      <c r="M318" s="14">
        <v>113.9</v>
      </c>
      <c r="N318" s="14">
        <v>13.9</v>
      </c>
      <c r="O318" s="14">
        <v>83.5</v>
      </c>
      <c r="P318" s="14">
        <v>0.37</v>
      </c>
      <c r="Q318" s="67"/>
      <c r="R318" s="4"/>
      <c r="S318" s="4"/>
      <c r="T318" s="4"/>
      <c r="U318" s="4"/>
    </row>
    <row r="319" spans="1:22" ht="18.75" x14ac:dyDescent="0.3">
      <c r="A319" s="64"/>
      <c r="B319" s="28" t="s">
        <v>37</v>
      </c>
      <c r="C319" s="28" t="s">
        <v>17</v>
      </c>
      <c r="D319" s="28">
        <v>407</v>
      </c>
      <c r="E319" s="29">
        <f t="shared" ref="E319:P319" si="68">E313+E315+E317</f>
        <v>6.59</v>
      </c>
      <c r="F319" s="29">
        <f t="shared" si="68"/>
        <v>12.28</v>
      </c>
      <c r="G319" s="29">
        <f t="shared" si="68"/>
        <v>46.06</v>
      </c>
      <c r="H319" s="29">
        <f t="shared" si="68"/>
        <v>321.3</v>
      </c>
      <c r="I319" s="29">
        <f t="shared" si="68"/>
        <v>7.9000000000000001E-2</v>
      </c>
      <c r="J319" s="29">
        <f t="shared" si="68"/>
        <v>0.20760000000000001</v>
      </c>
      <c r="K319" s="29">
        <f t="shared" si="68"/>
        <v>1.048</v>
      </c>
      <c r="L319" s="29">
        <f t="shared" si="68"/>
        <v>1.4620000000000002</v>
      </c>
      <c r="M319" s="29">
        <f t="shared" si="68"/>
        <v>159.78</v>
      </c>
      <c r="N319" s="29">
        <f t="shared" si="68"/>
        <v>25.68</v>
      </c>
      <c r="O319" s="29">
        <f t="shared" si="68"/>
        <v>134.5</v>
      </c>
      <c r="P319" s="29">
        <f t="shared" si="68"/>
        <v>0.87799999999999989</v>
      </c>
      <c r="Q319" s="28"/>
      <c r="R319" s="4"/>
      <c r="S319" s="4"/>
      <c r="T319" s="4"/>
      <c r="U319" s="4"/>
    </row>
    <row r="320" spans="1:22" ht="18.75" x14ac:dyDescent="0.3">
      <c r="A320" s="64"/>
      <c r="B320" s="28" t="s">
        <v>38</v>
      </c>
      <c r="C320" s="28" t="s">
        <v>26</v>
      </c>
      <c r="D320" s="28">
        <v>350</v>
      </c>
      <c r="E320" s="29">
        <f t="shared" ref="E320:P320" si="69">E314+E316+E318</f>
        <v>6.4399999999999995</v>
      </c>
      <c r="F320" s="29">
        <f t="shared" si="69"/>
        <v>9.94</v>
      </c>
      <c r="G320" s="29">
        <f t="shared" si="69"/>
        <v>38.54</v>
      </c>
      <c r="H320" s="29">
        <f t="shared" si="69"/>
        <v>266</v>
      </c>
      <c r="I320" s="29">
        <f t="shared" si="69"/>
        <v>6.7500000000000004E-2</v>
      </c>
      <c r="J320" s="29">
        <f t="shared" si="69"/>
        <v>0.17300000000000001</v>
      </c>
      <c r="K320" s="29">
        <f t="shared" si="69"/>
        <v>0.85</v>
      </c>
      <c r="L320" s="29">
        <f t="shared" si="69"/>
        <v>1.31</v>
      </c>
      <c r="M320" s="29">
        <f t="shared" si="69"/>
        <v>141.05000000000001</v>
      </c>
      <c r="N320" s="29">
        <f t="shared" si="69"/>
        <v>21.55</v>
      </c>
      <c r="O320" s="29">
        <f t="shared" si="69"/>
        <v>116.45</v>
      </c>
      <c r="P320" s="29">
        <f t="shared" si="69"/>
        <v>0.72</v>
      </c>
      <c r="Q320" s="28"/>
      <c r="R320" s="4"/>
      <c r="S320" s="4" t="s">
        <v>29</v>
      </c>
      <c r="T320" s="4"/>
      <c r="U320" s="4"/>
    </row>
    <row r="321" spans="1:21" ht="18.75" customHeight="1" x14ac:dyDescent="0.3">
      <c r="A321" s="64" t="s">
        <v>39</v>
      </c>
      <c r="B321" s="71" t="s">
        <v>197</v>
      </c>
      <c r="C321" s="22" t="s">
        <v>17</v>
      </c>
      <c r="D321" s="22" t="s">
        <v>203</v>
      </c>
      <c r="E321" s="23">
        <v>0.4</v>
      </c>
      <c r="F321" s="23">
        <v>0.4</v>
      </c>
      <c r="G321" s="23">
        <v>9.8000000000000007</v>
      </c>
      <c r="H321" s="23">
        <v>44</v>
      </c>
      <c r="I321" s="23">
        <v>0.03</v>
      </c>
      <c r="J321" s="23">
        <v>0.02</v>
      </c>
      <c r="K321" s="23">
        <v>0.3</v>
      </c>
      <c r="L321" s="23">
        <v>10</v>
      </c>
      <c r="M321" s="23">
        <v>16</v>
      </c>
      <c r="N321" s="23">
        <v>9</v>
      </c>
      <c r="O321" s="23">
        <v>11</v>
      </c>
      <c r="P321" s="23">
        <v>2.2000000000000002</v>
      </c>
      <c r="Q321" s="67" t="s">
        <v>41</v>
      </c>
      <c r="R321" s="4"/>
      <c r="S321" s="4"/>
      <c r="T321" s="4"/>
      <c r="U321" s="4"/>
    </row>
    <row r="322" spans="1:21" ht="18.75" x14ac:dyDescent="0.3">
      <c r="A322" s="64"/>
      <c r="B322" s="71"/>
      <c r="C322" s="22" t="s">
        <v>26</v>
      </c>
      <c r="D322" s="22" t="s">
        <v>203</v>
      </c>
      <c r="E322" s="23">
        <v>0.4</v>
      </c>
      <c r="F322" s="23">
        <v>0.4</v>
      </c>
      <c r="G322" s="23">
        <v>9.8000000000000007</v>
      </c>
      <c r="H322" s="23">
        <v>44</v>
      </c>
      <c r="I322" s="23">
        <v>0.03</v>
      </c>
      <c r="J322" s="23">
        <v>0.02</v>
      </c>
      <c r="K322" s="23">
        <v>0.3</v>
      </c>
      <c r="L322" s="23">
        <v>10</v>
      </c>
      <c r="M322" s="23">
        <v>16</v>
      </c>
      <c r="N322" s="23">
        <v>9</v>
      </c>
      <c r="O322" s="23">
        <v>11</v>
      </c>
      <c r="P322" s="23">
        <v>2.2000000000000002</v>
      </c>
      <c r="Q322" s="67"/>
      <c r="R322" s="4"/>
      <c r="S322" s="4"/>
      <c r="T322" s="4"/>
      <c r="U322" s="4"/>
    </row>
    <row r="323" spans="1:21" ht="17.45" customHeight="1" x14ac:dyDescent="0.3">
      <c r="A323" s="64"/>
      <c r="B323" s="71"/>
      <c r="C323" s="54" t="s">
        <v>17</v>
      </c>
      <c r="D323" s="55">
        <v>200</v>
      </c>
      <c r="E323" s="56">
        <v>1</v>
      </c>
      <c r="F323" s="14">
        <v>0</v>
      </c>
      <c r="G323" s="14">
        <v>20.2</v>
      </c>
      <c r="H323" s="14">
        <v>85.3</v>
      </c>
      <c r="I323" s="23">
        <v>0</v>
      </c>
      <c r="J323" s="23">
        <v>0</v>
      </c>
      <c r="K323" s="23">
        <v>0.11</v>
      </c>
      <c r="L323" s="23">
        <v>0</v>
      </c>
      <c r="M323" s="23">
        <v>17</v>
      </c>
      <c r="N323" s="23">
        <v>9</v>
      </c>
      <c r="O323" s="23">
        <v>12</v>
      </c>
      <c r="P323" s="23">
        <v>2</v>
      </c>
      <c r="Q323" s="67" t="s">
        <v>42</v>
      </c>
      <c r="R323" s="4"/>
      <c r="S323" s="4"/>
      <c r="T323" s="4"/>
      <c r="U323" s="4"/>
    </row>
    <row r="324" spans="1:21" ht="18.75" x14ac:dyDescent="0.3">
      <c r="A324" s="64"/>
      <c r="B324" s="71"/>
      <c r="C324" s="22" t="s">
        <v>26</v>
      </c>
      <c r="D324" s="55" t="s">
        <v>219</v>
      </c>
      <c r="E324" s="56">
        <v>1</v>
      </c>
      <c r="F324" s="14">
        <v>0</v>
      </c>
      <c r="G324" s="14">
        <v>20.2</v>
      </c>
      <c r="H324" s="14">
        <v>85.3</v>
      </c>
      <c r="I324" s="23">
        <v>0</v>
      </c>
      <c r="J324" s="23">
        <v>0</v>
      </c>
      <c r="K324" s="23">
        <v>0.11</v>
      </c>
      <c r="L324" s="23">
        <v>0</v>
      </c>
      <c r="M324" s="23">
        <v>17</v>
      </c>
      <c r="N324" s="23">
        <v>9</v>
      </c>
      <c r="O324" s="23">
        <v>12</v>
      </c>
      <c r="P324" s="23">
        <v>2</v>
      </c>
      <c r="Q324" s="67"/>
      <c r="R324" s="4"/>
      <c r="S324" s="4"/>
      <c r="T324" s="4"/>
      <c r="U324" s="4"/>
    </row>
    <row r="325" spans="1:21" ht="18.75" customHeight="1" x14ac:dyDescent="0.3">
      <c r="A325" s="64" t="s">
        <v>43</v>
      </c>
      <c r="B325" s="70" t="s">
        <v>142</v>
      </c>
      <c r="C325" s="19" t="s">
        <v>17</v>
      </c>
      <c r="D325" s="19">
        <v>200</v>
      </c>
      <c r="E325" s="14">
        <v>1.77</v>
      </c>
      <c r="F325" s="14">
        <v>4.05</v>
      </c>
      <c r="G325" s="14">
        <v>9.5399999999999991</v>
      </c>
      <c r="H325" s="14">
        <v>81.8</v>
      </c>
      <c r="I325" s="14">
        <v>0.04</v>
      </c>
      <c r="J325" s="14">
        <v>0.01</v>
      </c>
      <c r="K325" s="14">
        <v>0.33</v>
      </c>
      <c r="L325" s="14">
        <v>0.4</v>
      </c>
      <c r="M325" s="14">
        <v>15.76</v>
      </c>
      <c r="N325" s="14">
        <v>8.36</v>
      </c>
      <c r="O325" s="14">
        <v>23.44</v>
      </c>
      <c r="P325" s="14">
        <v>0.47</v>
      </c>
      <c r="Q325" s="67" t="s">
        <v>143</v>
      </c>
      <c r="R325" s="4"/>
      <c r="S325" s="4"/>
      <c r="T325" s="4"/>
      <c r="U325" s="4"/>
    </row>
    <row r="326" spans="1:21" ht="18.75" x14ac:dyDescent="0.3">
      <c r="A326" s="64"/>
      <c r="B326" s="70"/>
      <c r="C326" s="19" t="s">
        <v>26</v>
      </c>
      <c r="D326" s="19">
        <v>150</v>
      </c>
      <c r="E326" s="14">
        <v>1.32</v>
      </c>
      <c r="F326" s="14">
        <v>3.04</v>
      </c>
      <c r="G326" s="14">
        <v>7.15</v>
      </c>
      <c r="H326" s="14">
        <v>61.35</v>
      </c>
      <c r="I326" s="14">
        <v>0.03</v>
      </c>
      <c r="J326" s="14">
        <v>0.01</v>
      </c>
      <c r="K326" s="14">
        <v>0.25</v>
      </c>
      <c r="L326" s="14">
        <v>0.3</v>
      </c>
      <c r="M326" s="14">
        <v>11.82</v>
      </c>
      <c r="N326" s="14">
        <v>6.27</v>
      </c>
      <c r="O326" s="14">
        <v>17.579999999999998</v>
      </c>
      <c r="P326" s="14">
        <v>0.35</v>
      </c>
      <c r="Q326" s="67"/>
      <c r="R326" s="4"/>
      <c r="S326" s="4"/>
      <c r="T326" s="4"/>
      <c r="U326" s="4"/>
    </row>
    <row r="327" spans="1:21" ht="18.75" customHeight="1" x14ac:dyDescent="0.3">
      <c r="A327" s="64"/>
      <c r="B327" s="83" t="s">
        <v>144</v>
      </c>
      <c r="C327" s="19" t="s">
        <v>17</v>
      </c>
      <c r="D327" s="19">
        <v>70</v>
      </c>
      <c r="E327" s="14">
        <v>10.73</v>
      </c>
      <c r="F327" s="14">
        <v>9.67</v>
      </c>
      <c r="G327" s="14">
        <v>10.88</v>
      </c>
      <c r="H327" s="14">
        <v>173.83</v>
      </c>
      <c r="I327" s="14">
        <v>0.05</v>
      </c>
      <c r="J327" s="14">
        <v>7.0000000000000007E-2</v>
      </c>
      <c r="K327" s="14">
        <v>2.59</v>
      </c>
      <c r="L327" s="14">
        <v>0.35</v>
      </c>
      <c r="M327" s="14">
        <v>13.1</v>
      </c>
      <c r="N327" s="14">
        <v>12.25</v>
      </c>
      <c r="O327" s="14">
        <v>49</v>
      </c>
      <c r="P327" s="14">
        <v>0.96</v>
      </c>
      <c r="Q327" s="67" t="s">
        <v>145</v>
      </c>
      <c r="R327" s="4"/>
      <c r="S327" s="4"/>
      <c r="T327" s="4"/>
      <c r="U327" s="4"/>
    </row>
    <row r="328" spans="1:21" ht="18.75" x14ac:dyDescent="0.3">
      <c r="A328" s="64"/>
      <c r="B328" s="83"/>
      <c r="C328" s="19" t="s">
        <v>26</v>
      </c>
      <c r="D328" s="19">
        <v>50</v>
      </c>
      <c r="E328" s="14">
        <v>7.66</v>
      </c>
      <c r="F328" s="14">
        <v>6.91</v>
      </c>
      <c r="G328" s="14">
        <v>7.77</v>
      </c>
      <c r="H328" s="14">
        <v>124.16</v>
      </c>
      <c r="I328" s="14">
        <v>3.3000000000000002E-2</v>
      </c>
      <c r="J328" s="14">
        <v>0.05</v>
      </c>
      <c r="K328" s="14">
        <v>1.85</v>
      </c>
      <c r="L328" s="14">
        <v>0.25</v>
      </c>
      <c r="M328" s="14">
        <v>9.33</v>
      </c>
      <c r="N328" s="14">
        <v>8.75</v>
      </c>
      <c r="O328" s="14">
        <v>35</v>
      </c>
      <c r="P328" s="14">
        <v>0.7</v>
      </c>
      <c r="Q328" s="67"/>
      <c r="R328" s="4"/>
      <c r="S328" s="4"/>
      <c r="T328" s="4"/>
      <c r="U328" s="4"/>
    </row>
    <row r="329" spans="1:21" ht="18.75" customHeight="1" x14ac:dyDescent="0.3">
      <c r="A329" s="64"/>
      <c r="B329" s="66" t="s">
        <v>146</v>
      </c>
      <c r="C329" s="19" t="s">
        <v>17</v>
      </c>
      <c r="D329" s="19">
        <v>130</v>
      </c>
      <c r="E329" s="14">
        <v>2.68</v>
      </c>
      <c r="F329" s="14">
        <v>4.21</v>
      </c>
      <c r="G329" s="14">
        <v>12.26</v>
      </c>
      <c r="H329" s="14">
        <v>97.63</v>
      </c>
      <c r="I329" s="14">
        <v>0</v>
      </c>
      <c r="J329" s="14">
        <v>0</v>
      </c>
      <c r="K329" s="14">
        <v>0.13</v>
      </c>
      <c r="L329" s="14">
        <v>0</v>
      </c>
      <c r="M329" s="14">
        <v>105.7</v>
      </c>
      <c r="N329" s="14">
        <v>15.6</v>
      </c>
      <c r="O329" s="14">
        <v>104</v>
      </c>
      <c r="P329" s="14">
        <v>0.52</v>
      </c>
      <c r="Q329" s="67" t="s">
        <v>147</v>
      </c>
      <c r="R329" s="4"/>
      <c r="S329" s="4"/>
      <c r="T329" s="4"/>
      <c r="U329" s="4"/>
    </row>
    <row r="330" spans="1:21" ht="18.75" x14ac:dyDescent="0.3">
      <c r="A330" s="64"/>
      <c r="B330" s="66"/>
      <c r="C330" s="19" t="s">
        <v>26</v>
      </c>
      <c r="D330" s="19">
        <v>110</v>
      </c>
      <c r="E330" s="14">
        <v>2.27</v>
      </c>
      <c r="F330" s="14">
        <v>3.56</v>
      </c>
      <c r="G330" s="14">
        <v>10.37</v>
      </c>
      <c r="H330" s="14">
        <v>82.61</v>
      </c>
      <c r="I330" s="14">
        <v>0</v>
      </c>
      <c r="J330" s="14">
        <v>0</v>
      </c>
      <c r="K330" s="14">
        <v>0.11</v>
      </c>
      <c r="L330" s="14">
        <v>0</v>
      </c>
      <c r="M330" s="14">
        <v>89.5</v>
      </c>
      <c r="N330" s="14">
        <v>13.2</v>
      </c>
      <c r="O330" s="14">
        <v>88</v>
      </c>
      <c r="P330" s="14">
        <v>0.44</v>
      </c>
      <c r="Q330" s="67"/>
      <c r="R330" s="4"/>
      <c r="S330" s="4"/>
      <c r="T330" s="4"/>
      <c r="U330" s="4"/>
    </row>
    <row r="331" spans="1:21" ht="18.75" customHeight="1" x14ac:dyDescent="0.3">
      <c r="A331" s="64"/>
      <c r="B331" s="66" t="s">
        <v>69</v>
      </c>
      <c r="C331" s="19" t="s">
        <v>17</v>
      </c>
      <c r="D331" s="19">
        <v>180</v>
      </c>
      <c r="E331" s="14">
        <v>0.5</v>
      </c>
      <c r="F331" s="14">
        <v>0</v>
      </c>
      <c r="G331" s="14">
        <v>24.66</v>
      </c>
      <c r="H331" s="14">
        <v>100.66</v>
      </c>
      <c r="I331" s="14">
        <v>0</v>
      </c>
      <c r="J331" s="14">
        <v>0</v>
      </c>
      <c r="K331" s="14">
        <v>9.9000000000000005E-2</v>
      </c>
      <c r="L331" s="14">
        <v>0</v>
      </c>
      <c r="M331" s="14">
        <v>15.3</v>
      </c>
      <c r="N331" s="14">
        <v>29.7</v>
      </c>
      <c r="O331" s="14">
        <v>81.900000000000006</v>
      </c>
      <c r="P331" s="14">
        <v>2.52</v>
      </c>
      <c r="Q331" s="67" t="s">
        <v>70</v>
      </c>
      <c r="R331" s="4"/>
      <c r="S331" s="4"/>
      <c r="T331" s="4"/>
      <c r="U331" s="4"/>
    </row>
    <row r="332" spans="1:21" ht="18.75" x14ac:dyDescent="0.3">
      <c r="A332" s="64"/>
      <c r="B332" s="66"/>
      <c r="C332" s="19" t="s">
        <v>26</v>
      </c>
      <c r="D332" s="19">
        <v>150</v>
      </c>
      <c r="E332" s="14">
        <v>0.42</v>
      </c>
      <c r="F332" s="14">
        <v>0</v>
      </c>
      <c r="G332" s="14">
        <v>20.5</v>
      </c>
      <c r="H332" s="14">
        <v>83.88</v>
      </c>
      <c r="I332" s="14">
        <v>0</v>
      </c>
      <c r="J332" s="14">
        <v>0</v>
      </c>
      <c r="K332" s="14">
        <v>8.3000000000000004E-2</v>
      </c>
      <c r="L332" s="14">
        <v>0</v>
      </c>
      <c r="M332" s="14">
        <v>12.75</v>
      </c>
      <c r="N332" s="14">
        <v>24.75</v>
      </c>
      <c r="O332" s="14">
        <v>68.25</v>
      </c>
      <c r="P332" s="14">
        <v>2.1</v>
      </c>
      <c r="Q332" s="67"/>
      <c r="R332" s="4"/>
      <c r="S332" s="4"/>
      <c r="T332" s="4"/>
      <c r="U332" s="4"/>
    </row>
    <row r="333" spans="1:21" ht="18.75" customHeight="1" x14ac:dyDescent="0.3">
      <c r="A333" s="64"/>
      <c r="B333" s="66" t="s">
        <v>46</v>
      </c>
      <c r="C333" s="19" t="s">
        <v>17</v>
      </c>
      <c r="D333" s="19">
        <v>40</v>
      </c>
      <c r="E333" s="14">
        <v>3.04</v>
      </c>
      <c r="F333" s="14">
        <v>0.32</v>
      </c>
      <c r="G333" s="14">
        <v>19.68</v>
      </c>
      <c r="H333" s="14">
        <v>94</v>
      </c>
      <c r="I333" s="14">
        <v>6.6000000000000003E-2</v>
      </c>
      <c r="J333" s="14">
        <v>2.5999999999999999E-2</v>
      </c>
      <c r="K333" s="14">
        <v>0.64</v>
      </c>
      <c r="L333" s="14">
        <v>0</v>
      </c>
      <c r="M333" s="14">
        <v>9.1999999999999993</v>
      </c>
      <c r="N333" s="14">
        <v>13.2</v>
      </c>
      <c r="O333" s="14">
        <v>34.799999999999997</v>
      </c>
      <c r="P333" s="14">
        <v>0.8</v>
      </c>
      <c r="Q333" s="67" t="s">
        <v>47</v>
      </c>
      <c r="R333" s="4"/>
      <c r="S333" s="4"/>
      <c r="T333" s="4" t="s">
        <v>29</v>
      </c>
      <c r="U333" s="4"/>
    </row>
    <row r="334" spans="1:21" ht="18.75" x14ac:dyDescent="0.3">
      <c r="A334" s="64"/>
      <c r="B334" s="66"/>
      <c r="C334" s="19" t="s">
        <v>26</v>
      </c>
      <c r="D334" s="19">
        <v>30</v>
      </c>
      <c r="E334" s="14">
        <v>2.2799999999999998</v>
      </c>
      <c r="F334" s="14">
        <v>0.24</v>
      </c>
      <c r="G334" s="14">
        <v>14.76</v>
      </c>
      <c r="H334" s="14">
        <v>70.5</v>
      </c>
      <c r="I334" s="14">
        <f t="shared" ref="I334:P334" si="70">I333*30/40</f>
        <v>4.9500000000000002E-2</v>
      </c>
      <c r="J334" s="14">
        <f t="shared" si="70"/>
        <v>1.9499999999999997E-2</v>
      </c>
      <c r="K334" s="14">
        <f t="shared" si="70"/>
        <v>0.48</v>
      </c>
      <c r="L334" s="14">
        <f t="shared" si="70"/>
        <v>0</v>
      </c>
      <c r="M334" s="14">
        <f t="shared" si="70"/>
        <v>6.9</v>
      </c>
      <c r="N334" s="14">
        <f t="shared" si="70"/>
        <v>9.9</v>
      </c>
      <c r="O334" s="14">
        <f t="shared" si="70"/>
        <v>26.1</v>
      </c>
      <c r="P334" s="14">
        <f t="shared" si="70"/>
        <v>0.6</v>
      </c>
      <c r="Q334" s="67"/>
      <c r="R334" s="4"/>
      <c r="S334" s="4" t="s">
        <v>29</v>
      </c>
      <c r="T334" s="4"/>
      <c r="U334" s="4"/>
    </row>
    <row r="335" spans="1:21" ht="18.75" customHeight="1" x14ac:dyDescent="0.3">
      <c r="A335" s="64"/>
      <c r="B335" s="66" t="s">
        <v>48</v>
      </c>
      <c r="C335" s="19" t="s">
        <v>17</v>
      </c>
      <c r="D335" s="19">
        <v>37</v>
      </c>
      <c r="E335" s="14">
        <v>2.4700000000000002</v>
      </c>
      <c r="F335" s="14">
        <v>0.45</v>
      </c>
      <c r="G335" s="14">
        <v>12.52</v>
      </c>
      <c r="H335" s="14">
        <v>65.25</v>
      </c>
      <c r="I335" s="14">
        <v>1.94</v>
      </c>
      <c r="J335" s="14">
        <v>3.6999999999999998E-2</v>
      </c>
      <c r="K335" s="14">
        <v>0.26</v>
      </c>
      <c r="L335" s="14">
        <v>0</v>
      </c>
      <c r="M335" s="14">
        <v>13.95</v>
      </c>
      <c r="N335" s="14">
        <v>17.39</v>
      </c>
      <c r="O335" s="14">
        <v>58.46</v>
      </c>
      <c r="P335" s="14">
        <v>1.44</v>
      </c>
      <c r="Q335" s="67" t="s">
        <v>49</v>
      </c>
      <c r="R335" s="4"/>
      <c r="S335" s="4"/>
      <c r="T335" s="4"/>
      <c r="U335" s="4"/>
    </row>
    <row r="336" spans="1:21" ht="18.75" x14ac:dyDescent="0.3">
      <c r="A336" s="64"/>
      <c r="B336" s="66"/>
      <c r="C336" s="19" t="s">
        <v>26</v>
      </c>
      <c r="D336" s="19">
        <v>30</v>
      </c>
      <c r="E336" s="14">
        <v>1.98</v>
      </c>
      <c r="F336" s="14">
        <v>0.36</v>
      </c>
      <c r="G336" s="14">
        <v>10.02</v>
      </c>
      <c r="H336" s="14">
        <v>52.2</v>
      </c>
      <c r="I336" s="14">
        <v>1.6</v>
      </c>
      <c r="J336" s="14">
        <v>0.03</v>
      </c>
      <c r="K336" s="14">
        <v>0.21</v>
      </c>
      <c r="L336" s="14">
        <v>0</v>
      </c>
      <c r="M336" s="14">
        <v>10.5</v>
      </c>
      <c r="N336" s="14">
        <v>14.1</v>
      </c>
      <c r="O336" s="14">
        <v>47.4</v>
      </c>
      <c r="P336" s="14">
        <v>1.17</v>
      </c>
      <c r="Q336" s="67"/>
      <c r="R336" s="4"/>
      <c r="S336" s="4"/>
      <c r="T336" s="4"/>
      <c r="U336" s="4"/>
    </row>
    <row r="337" spans="1:21" ht="18.75" x14ac:dyDescent="0.3">
      <c r="A337" s="64"/>
      <c r="B337" s="28" t="s">
        <v>37</v>
      </c>
      <c r="C337" s="28" t="s">
        <v>17</v>
      </c>
      <c r="D337" s="28">
        <v>657</v>
      </c>
      <c r="E337" s="29">
        <f t="shared" ref="E337:P337" si="71">E325+E327+E329+E331+E333+E335</f>
        <v>21.189999999999998</v>
      </c>
      <c r="F337" s="29">
        <f t="shared" si="71"/>
        <v>18.7</v>
      </c>
      <c r="G337" s="29">
        <f t="shared" si="71"/>
        <v>89.54</v>
      </c>
      <c r="H337" s="29">
        <f t="shared" si="71"/>
        <v>613.16999999999996</v>
      </c>
      <c r="I337" s="29">
        <f t="shared" si="71"/>
        <v>2.0960000000000001</v>
      </c>
      <c r="J337" s="29">
        <f t="shared" si="71"/>
        <v>0.14299999999999999</v>
      </c>
      <c r="K337" s="29">
        <f t="shared" si="71"/>
        <v>4.0490000000000004</v>
      </c>
      <c r="L337" s="29">
        <f t="shared" si="71"/>
        <v>0.75</v>
      </c>
      <c r="M337" s="29">
        <f t="shared" si="71"/>
        <v>173.01</v>
      </c>
      <c r="N337" s="29">
        <f t="shared" si="71"/>
        <v>96.5</v>
      </c>
      <c r="O337" s="29">
        <f t="shared" si="71"/>
        <v>351.6</v>
      </c>
      <c r="P337" s="29">
        <f t="shared" si="71"/>
        <v>6.7099999999999991</v>
      </c>
      <c r="Q337" s="28"/>
      <c r="R337" s="4"/>
      <c r="S337" s="4"/>
      <c r="T337" s="4"/>
      <c r="U337" s="4"/>
    </row>
    <row r="338" spans="1:21" ht="18.75" x14ac:dyDescent="0.3">
      <c r="A338" s="64"/>
      <c r="B338" s="46" t="s">
        <v>38</v>
      </c>
      <c r="C338" s="46" t="s">
        <v>26</v>
      </c>
      <c r="D338" s="28">
        <v>520</v>
      </c>
      <c r="E338" s="29">
        <f t="shared" ref="E338:P338" si="72">E326+E328+E330+E332+E334+E336</f>
        <v>15.93</v>
      </c>
      <c r="F338" s="29">
        <f t="shared" si="72"/>
        <v>14.11</v>
      </c>
      <c r="G338" s="29">
        <f t="shared" si="72"/>
        <v>70.569999999999993</v>
      </c>
      <c r="H338" s="29">
        <f t="shared" si="72"/>
        <v>474.7</v>
      </c>
      <c r="I338" s="29">
        <f t="shared" si="72"/>
        <v>1.7125000000000001</v>
      </c>
      <c r="J338" s="29">
        <f t="shared" si="72"/>
        <v>0.1095</v>
      </c>
      <c r="K338" s="29">
        <f t="shared" si="72"/>
        <v>2.9830000000000001</v>
      </c>
      <c r="L338" s="29">
        <f t="shared" si="72"/>
        <v>0.55000000000000004</v>
      </c>
      <c r="M338" s="29">
        <f t="shared" si="72"/>
        <v>140.80000000000001</v>
      </c>
      <c r="N338" s="29">
        <f t="shared" si="72"/>
        <v>76.97</v>
      </c>
      <c r="O338" s="29">
        <f t="shared" si="72"/>
        <v>282.33</v>
      </c>
      <c r="P338" s="29">
        <f t="shared" si="72"/>
        <v>5.3599999999999994</v>
      </c>
      <c r="Q338" s="46"/>
      <c r="R338" s="4"/>
      <c r="S338" s="4" t="s">
        <v>29</v>
      </c>
      <c r="T338" s="4"/>
      <c r="U338" s="4"/>
    </row>
    <row r="339" spans="1:21" ht="17.45" customHeight="1" x14ac:dyDescent="0.3">
      <c r="A339" s="64" t="s">
        <v>50</v>
      </c>
      <c r="B339" s="84" t="s">
        <v>148</v>
      </c>
      <c r="C339" s="18" t="s">
        <v>17</v>
      </c>
      <c r="D339" s="19">
        <v>120</v>
      </c>
      <c r="E339" s="14">
        <v>4.16</v>
      </c>
      <c r="F339" s="14">
        <v>7.03</v>
      </c>
      <c r="G339" s="14">
        <v>39.14</v>
      </c>
      <c r="H339" s="14">
        <v>236.8</v>
      </c>
      <c r="I339" s="14"/>
      <c r="J339" s="14">
        <v>0.13</v>
      </c>
      <c r="K339" s="14">
        <v>0.57999999999999996</v>
      </c>
      <c r="L339" s="14">
        <v>0.04</v>
      </c>
      <c r="M339" s="14">
        <v>28.32</v>
      </c>
      <c r="N339" s="14">
        <v>23.6</v>
      </c>
      <c r="O339" s="14">
        <v>107.22</v>
      </c>
      <c r="P339" s="14">
        <v>1.69</v>
      </c>
      <c r="Q339" s="46"/>
      <c r="R339" s="4"/>
      <c r="S339" s="4"/>
      <c r="T339" s="4"/>
      <c r="U339" s="4"/>
    </row>
    <row r="340" spans="1:21" ht="18.75" x14ac:dyDescent="0.3">
      <c r="A340" s="64"/>
      <c r="B340" s="84"/>
      <c r="C340" s="18" t="s">
        <v>26</v>
      </c>
      <c r="D340" s="19">
        <v>100</v>
      </c>
      <c r="E340" s="14">
        <v>3.47</v>
      </c>
      <c r="F340" s="14">
        <v>5.86</v>
      </c>
      <c r="G340" s="14">
        <v>32.619999999999997</v>
      </c>
      <c r="H340" s="14">
        <v>197.33</v>
      </c>
      <c r="I340" s="14">
        <v>0.06</v>
      </c>
      <c r="J340" s="14">
        <v>0.11</v>
      </c>
      <c r="K340" s="14">
        <v>0.48</v>
      </c>
      <c r="L340" s="14">
        <v>0.03</v>
      </c>
      <c r="M340" s="14">
        <v>23.6</v>
      </c>
      <c r="N340" s="14">
        <v>19.670000000000002</v>
      </c>
      <c r="O340" s="14">
        <v>89.35</v>
      </c>
      <c r="P340" s="14">
        <v>1.41</v>
      </c>
      <c r="Q340" s="46"/>
      <c r="R340" s="4"/>
      <c r="S340" s="4"/>
      <c r="T340" s="4"/>
      <c r="U340" s="4"/>
    </row>
    <row r="341" spans="1:21" ht="17.45" customHeight="1" x14ac:dyDescent="0.3">
      <c r="A341" s="64"/>
      <c r="B341" s="66" t="s">
        <v>71</v>
      </c>
      <c r="C341" s="18" t="s">
        <v>17</v>
      </c>
      <c r="D341" s="18">
        <v>30</v>
      </c>
      <c r="E341" s="36">
        <v>0.57999999999999996</v>
      </c>
      <c r="F341" s="15">
        <v>1.36</v>
      </c>
      <c r="G341" s="15">
        <v>3.98</v>
      </c>
      <c r="H341" s="15">
        <v>30.45</v>
      </c>
      <c r="I341" s="15">
        <v>0.01</v>
      </c>
      <c r="J341" s="15">
        <v>0.02</v>
      </c>
      <c r="K341" s="15">
        <v>0.04</v>
      </c>
      <c r="L341" s="15">
        <v>0.1</v>
      </c>
      <c r="M341" s="15">
        <v>18.809999999999999</v>
      </c>
      <c r="N341" s="15">
        <v>2.64</v>
      </c>
      <c r="O341" s="15">
        <v>14.69</v>
      </c>
      <c r="P341" s="15">
        <v>0.05</v>
      </c>
      <c r="Q341" s="67" t="s">
        <v>72</v>
      </c>
      <c r="R341" s="4"/>
      <c r="S341" s="4"/>
      <c r="T341" s="4"/>
      <c r="U341" s="4"/>
    </row>
    <row r="342" spans="1:21" ht="18.75" x14ac:dyDescent="0.3">
      <c r="A342" s="64"/>
      <c r="B342" s="66"/>
      <c r="C342" s="18" t="s">
        <v>26</v>
      </c>
      <c r="D342" s="18">
        <v>30</v>
      </c>
      <c r="E342" s="36">
        <v>0.57999999999999996</v>
      </c>
      <c r="F342" s="15">
        <v>1.36</v>
      </c>
      <c r="G342" s="15">
        <v>3.98</v>
      </c>
      <c r="H342" s="15">
        <v>30.45</v>
      </c>
      <c r="I342" s="15">
        <v>0.01</v>
      </c>
      <c r="J342" s="15">
        <v>0.02</v>
      </c>
      <c r="K342" s="15">
        <v>0.04</v>
      </c>
      <c r="L342" s="15">
        <v>0.1</v>
      </c>
      <c r="M342" s="15">
        <v>18.809999999999999</v>
      </c>
      <c r="N342" s="15">
        <v>2.64</v>
      </c>
      <c r="O342" s="15">
        <v>14.69</v>
      </c>
      <c r="P342" s="15">
        <v>0.05</v>
      </c>
      <c r="Q342" s="67"/>
      <c r="R342" s="4"/>
      <c r="S342" s="4"/>
      <c r="T342" s="4"/>
      <c r="U342" s="4"/>
    </row>
    <row r="343" spans="1:21" ht="18.75" customHeight="1" x14ac:dyDescent="0.3">
      <c r="A343" s="64"/>
      <c r="B343" s="70" t="s">
        <v>188</v>
      </c>
      <c r="C343" s="19" t="s">
        <v>17</v>
      </c>
      <c r="D343" s="19">
        <v>60</v>
      </c>
      <c r="E343" s="14">
        <v>4.3099999999999996</v>
      </c>
      <c r="F343" s="14">
        <v>7.94</v>
      </c>
      <c r="G343" s="14">
        <v>36.76</v>
      </c>
      <c r="H343" s="14">
        <v>235.64</v>
      </c>
      <c r="I343" s="14">
        <v>0.04</v>
      </c>
      <c r="J343" s="14">
        <v>0.02</v>
      </c>
      <c r="K343" s="14">
        <v>0.91</v>
      </c>
      <c r="L343" s="14">
        <v>0</v>
      </c>
      <c r="M343" s="14">
        <v>10.220000000000001</v>
      </c>
      <c r="N343" s="14">
        <v>14.64</v>
      </c>
      <c r="O343" s="14">
        <v>21.4</v>
      </c>
      <c r="P343" s="14">
        <v>0.57999999999999996</v>
      </c>
      <c r="Q343" s="67" t="s">
        <v>189</v>
      </c>
      <c r="R343" s="4"/>
      <c r="S343" s="4"/>
      <c r="T343" s="4"/>
      <c r="U343" s="4"/>
    </row>
    <row r="344" spans="1:21" ht="18.95" customHeight="1" x14ac:dyDescent="0.3">
      <c r="A344" s="64"/>
      <c r="B344" s="70"/>
      <c r="C344" s="19" t="s">
        <v>26</v>
      </c>
      <c r="D344" s="19">
        <v>60</v>
      </c>
      <c r="E344" s="14">
        <v>4.3099999999999996</v>
      </c>
      <c r="F344" s="14">
        <v>7.94</v>
      </c>
      <c r="G344" s="14">
        <v>36.76</v>
      </c>
      <c r="H344" s="14">
        <v>235.64</v>
      </c>
      <c r="I344" s="14">
        <v>0.04</v>
      </c>
      <c r="J344" s="14">
        <v>0.02</v>
      </c>
      <c r="K344" s="14">
        <v>0.91</v>
      </c>
      <c r="L344" s="14">
        <v>0</v>
      </c>
      <c r="M344" s="14">
        <v>10.220000000000001</v>
      </c>
      <c r="N344" s="14">
        <v>14.64</v>
      </c>
      <c r="O344" s="14">
        <v>21.4</v>
      </c>
      <c r="P344" s="14">
        <v>0.57999999999999996</v>
      </c>
      <c r="Q344" s="67"/>
      <c r="R344" s="4"/>
      <c r="S344" s="4"/>
      <c r="T344" s="4"/>
      <c r="U344" s="4"/>
    </row>
    <row r="345" spans="1:21" ht="19.5" customHeight="1" x14ac:dyDescent="0.3">
      <c r="A345" s="64"/>
      <c r="B345" s="91" t="s">
        <v>33</v>
      </c>
      <c r="C345" s="17" t="s">
        <v>17</v>
      </c>
      <c r="D345" s="17" t="s">
        <v>34</v>
      </c>
      <c r="E345" s="15">
        <v>7.0000000000000007E-2</v>
      </c>
      <c r="F345" s="15">
        <v>2.1999999999999999E-2</v>
      </c>
      <c r="G345" s="15">
        <v>11.1</v>
      </c>
      <c r="H345" s="15">
        <v>44.4</v>
      </c>
      <c r="I345" s="15">
        <v>0</v>
      </c>
      <c r="J345" s="15">
        <v>0</v>
      </c>
      <c r="K345" s="15">
        <v>0.02</v>
      </c>
      <c r="L345" s="15">
        <v>3.3000000000000002E-2</v>
      </c>
      <c r="M345" s="15">
        <v>11.1</v>
      </c>
      <c r="N345" s="15">
        <v>1.4</v>
      </c>
      <c r="O345" s="15">
        <v>2.78</v>
      </c>
      <c r="P345" s="15">
        <v>0.31</v>
      </c>
      <c r="Q345" s="67" t="s">
        <v>35</v>
      </c>
      <c r="R345" s="98"/>
      <c r="S345" s="98"/>
      <c r="T345" s="98"/>
      <c r="U345" s="4"/>
    </row>
    <row r="346" spans="1:21" ht="19.899999999999999" customHeight="1" x14ac:dyDescent="0.3">
      <c r="A346" s="64"/>
      <c r="B346" s="91" t="s">
        <v>81</v>
      </c>
      <c r="C346" s="17" t="s">
        <v>26</v>
      </c>
      <c r="D346" s="17" t="s">
        <v>114</v>
      </c>
      <c r="E346" s="15">
        <v>0.06</v>
      </c>
      <c r="F346" s="15">
        <v>0.02</v>
      </c>
      <c r="G346" s="15">
        <v>9.99</v>
      </c>
      <c r="H346" s="15">
        <v>40</v>
      </c>
      <c r="I346" s="15">
        <v>0</v>
      </c>
      <c r="J346" s="15">
        <v>0</v>
      </c>
      <c r="K346" s="15">
        <v>0.02</v>
      </c>
      <c r="L346" s="15">
        <v>0.03</v>
      </c>
      <c r="M346" s="15">
        <v>10</v>
      </c>
      <c r="N346" s="15">
        <v>1.3</v>
      </c>
      <c r="O346" s="15">
        <v>2.5</v>
      </c>
      <c r="P346" s="15">
        <v>0.28000000000000003</v>
      </c>
      <c r="Q346" s="67" t="s">
        <v>82</v>
      </c>
      <c r="R346" s="4"/>
      <c r="S346" s="4"/>
      <c r="T346" s="4"/>
      <c r="U346" s="4"/>
    </row>
    <row r="347" spans="1:21" ht="18.75" x14ac:dyDescent="0.3">
      <c r="A347" s="64"/>
      <c r="B347" s="28" t="s">
        <v>37</v>
      </c>
      <c r="C347" s="28" t="s">
        <v>17</v>
      </c>
      <c r="D347" s="28">
        <v>410</v>
      </c>
      <c r="E347" s="29">
        <f t="shared" ref="E347:P347" si="73">E339+E341+E343+E345</f>
        <v>9.120000000000001</v>
      </c>
      <c r="F347" s="29">
        <f t="shared" si="73"/>
        <v>16.352</v>
      </c>
      <c r="G347" s="29">
        <f t="shared" si="73"/>
        <v>90.97999999999999</v>
      </c>
      <c r="H347" s="29">
        <f t="shared" si="73"/>
        <v>547.29</v>
      </c>
      <c r="I347" s="29">
        <f t="shared" si="73"/>
        <v>0.05</v>
      </c>
      <c r="J347" s="29">
        <f t="shared" si="73"/>
        <v>0.16999999999999998</v>
      </c>
      <c r="K347" s="29">
        <f t="shared" si="73"/>
        <v>1.55</v>
      </c>
      <c r="L347" s="29">
        <f t="shared" si="73"/>
        <v>0.17300000000000001</v>
      </c>
      <c r="M347" s="29">
        <f t="shared" si="73"/>
        <v>68.449999999999989</v>
      </c>
      <c r="N347" s="29">
        <f t="shared" si="73"/>
        <v>42.28</v>
      </c>
      <c r="O347" s="29">
        <f t="shared" si="73"/>
        <v>146.09</v>
      </c>
      <c r="P347" s="29">
        <f t="shared" si="73"/>
        <v>2.63</v>
      </c>
      <c r="Q347" s="28"/>
      <c r="R347" s="4"/>
      <c r="S347" s="4"/>
      <c r="T347" s="4"/>
      <c r="U347" s="4"/>
    </row>
    <row r="348" spans="1:21" ht="18.75" x14ac:dyDescent="0.3">
      <c r="A348" s="64"/>
      <c r="B348" s="28" t="s">
        <v>38</v>
      </c>
      <c r="C348" s="28" t="s">
        <v>26</v>
      </c>
      <c r="D348" s="28">
        <v>370</v>
      </c>
      <c r="E348" s="29">
        <f t="shared" ref="E348:P348" si="74">E340+E342+E344+E346</f>
        <v>8.42</v>
      </c>
      <c r="F348" s="29">
        <f t="shared" si="74"/>
        <v>15.18</v>
      </c>
      <c r="G348" s="29">
        <f t="shared" si="74"/>
        <v>83.34999999999998</v>
      </c>
      <c r="H348" s="29">
        <f t="shared" si="74"/>
        <v>503.41999999999996</v>
      </c>
      <c r="I348" s="29">
        <f t="shared" si="74"/>
        <v>0.10999999999999999</v>
      </c>
      <c r="J348" s="29">
        <f t="shared" si="74"/>
        <v>0.15</v>
      </c>
      <c r="K348" s="29">
        <f t="shared" si="74"/>
        <v>1.4500000000000002</v>
      </c>
      <c r="L348" s="29">
        <f t="shared" si="74"/>
        <v>0.16</v>
      </c>
      <c r="M348" s="29">
        <f t="shared" si="74"/>
        <v>62.629999999999995</v>
      </c>
      <c r="N348" s="29">
        <f t="shared" si="74"/>
        <v>38.25</v>
      </c>
      <c r="O348" s="29">
        <f t="shared" si="74"/>
        <v>127.94</v>
      </c>
      <c r="P348" s="29">
        <f t="shared" si="74"/>
        <v>2.3200000000000003</v>
      </c>
      <c r="Q348" s="28"/>
      <c r="R348" s="4"/>
      <c r="S348" s="4"/>
      <c r="T348" s="4"/>
      <c r="U348" s="4"/>
    </row>
    <row r="349" spans="1:21" ht="18.75" x14ac:dyDescent="0.3">
      <c r="A349" s="95"/>
      <c r="B349" s="28" t="s">
        <v>55</v>
      </c>
      <c r="C349" s="28" t="s">
        <v>17</v>
      </c>
      <c r="D349" s="28">
        <f t="shared" ref="D349:P349" si="75">D319+D337+D347</f>
        <v>1474</v>
      </c>
      <c r="E349" s="29">
        <f t="shared" si="75"/>
        <v>36.9</v>
      </c>
      <c r="F349" s="29">
        <f t="shared" si="75"/>
        <v>47.331999999999994</v>
      </c>
      <c r="G349" s="29">
        <f t="shared" si="75"/>
        <v>226.58</v>
      </c>
      <c r="H349" s="29">
        <f t="shared" si="75"/>
        <v>1481.76</v>
      </c>
      <c r="I349" s="29">
        <f t="shared" si="75"/>
        <v>2.2250000000000001</v>
      </c>
      <c r="J349" s="29">
        <f t="shared" si="75"/>
        <v>0.52059999999999995</v>
      </c>
      <c r="K349" s="29">
        <f t="shared" si="75"/>
        <v>6.6470000000000002</v>
      </c>
      <c r="L349" s="29">
        <f t="shared" si="75"/>
        <v>2.3850000000000002</v>
      </c>
      <c r="M349" s="29">
        <f t="shared" si="75"/>
        <v>401.23999999999995</v>
      </c>
      <c r="N349" s="29">
        <f t="shared" si="75"/>
        <v>164.46</v>
      </c>
      <c r="O349" s="29">
        <f t="shared" si="75"/>
        <v>632.19000000000005</v>
      </c>
      <c r="P349" s="29">
        <f t="shared" si="75"/>
        <v>10.218</v>
      </c>
      <c r="Q349" s="28"/>
      <c r="R349" s="4"/>
      <c r="S349" s="4"/>
      <c r="T349" s="4"/>
      <c r="U349" s="4"/>
    </row>
    <row r="350" spans="1:21" ht="18.75" x14ac:dyDescent="0.3">
      <c r="A350" s="95"/>
      <c r="B350" s="28" t="s">
        <v>56</v>
      </c>
      <c r="C350" s="28" t="s">
        <v>26</v>
      </c>
      <c r="D350" s="28">
        <f t="shared" ref="D350:P350" si="76">D320+D338+D348</f>
        <v>1240</v>
      </c>
      <c r="E350" s="29">
        <f t="shared" si="76"/>
        <v>30.79</v>
      </c>
      <c r="F350" s="29">
        <f t="shared" si="76"/>
        <v>39.229999999999997</v>
      </c>
      <c r="G350" s="29">
        <f t="shared" si="76"/>
        <v>192.45999999999998</v>
      </c>
      <c r="H350" s="29">
        <f t="shared" si="76"/>
        <v>1244.1199999999999</v>
      </c>
      <c r="I350" s="29">
        <f t="shared" si="76"/>
        <v>1.8900000000000001</v>
      </c>
      <c r="J350" s="29">
        <f t="shared" si="76"/>
        <v>0.4325</v>
      </c>
      <c r="K350" s="29">
        <f t="shared" si="76"/>
        <v>5.2830000000000004</v>
      </c>
      <c r="L350" s="29">
        <f t="shared" si="76"/>
        <v>2.02</v>
      </c>
      <c r="M350" s="29">
        <f t="shared" si="76"/>
        <v>344.48</v>
      </c>
      <c r="N350" s="29">
        <f t="shared" si="76"/>
        <v>136.76999999999998</v>
      </c>
      <c r="O350" s="29">
        <f t="shared" si="76"/>
        <v>526.72</v>
      </c>
      <c r="P350" s="29">
        <f t="shared" si="76"/>
        <v>8.3999999999999986</v>
      </c>
      <c r="Q350" s="28"/>
      <c r="R350" s="4"/>
      <c r="S350" s="4"/>
      <c r="T350" s="4"/>
      <c r="U350" s="4"/>
    </row>
    <row r="351" spans="1:21" ht="27.6" customHeight="1" x14ac:dyDescent="0.3">
      <c r="A351" s="64" t="s">
        <v>3</v>
      </c>
      <c r="B351" s="79" t="s">
        <v>4</v>
      </c>
      <c r="C351" s="79"/>
      <c r="D351" s="79" t="s">
        <v>5</v>
      </c>
      <c r="E351" s="79" t="s">
        <v>6</v>
      </c>
      <c r="F351" s="79"/>
      <c r="G351" s="79"/>
      <c r="H351" s="79" t="s">
        <v>7</v>
      </c>
      <c r="I351" s="64" t="s">
        <v>8</v>
      </c>
      <c r="J351" s="64"/>
      <c r="K351" s="64"/>
      <c r="L351" s="64"/>
      <c r="M351" s="64" t="s">
        <v>9</v>
      </c>
      <c r="N351" s="64"/>
      <c r="O351" s="64"/>
      <c r="P351" s="64"/>
      <c r="Q351" s="79" t="s">
        <v>10</v>
      </c>
      <c r="R351" s="4"/>
      <c r="S351" s="4"/>
      <c r="T351" s="4"/>
      <c r="U351" s="4"/>
    </row>
    <row r="352" spans="1:21" ht="44.85" customHeight="1" x14ac:dyDescent="0.3">
      <c r="A352" s="64"/>
      <c r="B352" s="79"/>
      <c r="C352" s="79"/>
      <c r="D352" s="79"/>
      <c r="E352" s="32" t="s">
        <v>11</v>
      </c>
      <c r="F352" s="32" t="s">
        <v>12</v>
      </c>
      <c r="G352" s="32" t="s">
        <v>13</v>
      </c>
      <c r="H352" s="79"/>
      <c r="I352" s="31" t="s">
        <v>14</v>
      </c>
      <c r="J352" s="31" t="s">
        <v>15</v>
      </c>
      <c r="K352" s="31" t="s">
        <v>16</v>
      </c>
      <c r="L352" s="31" t="s">
        <v>17</v>
      </c>
      <c r="M352" s="31" t="s">
        <v>18</v>
      </c>
      <c r="N352" s="31" t="s">
        <v>19</v>
      </c>
      <c r="O352" s="31" t="s">
        <v>20</v>
      </c>
      <c r="P352" s="31" t="s">
        <v>21</v>
      </c>
      <c r="Q352" s="79"/>
      <c r="R352" s="4"/>
      <c r="S352" s="4"/>
      <c r="T352" s="4"/>
      <c r="U352" s="4"/>
    </row>
    <row r="353" spans="1:22" ht="19.5" customHeight="1" x14ac:dyDescent="0.35">
      <c r="A353" s="81" t="s">
        <v>149</v>
      </c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4"/>
      <c r="S353" s="4"/>
      <c r="T353" s="4"/>
      <c r="U353" s="4"/>
    </row>
    <row r="354" spans="1:22" ht="18.75" customHeight="1" x14ac:dyDescent="0.3">
      <c r="A354" s="64" t="s">
        <v>58</v>
      </c>
      <c r="B354" s="66" t="s">
        <v>150</v>
      </c>
      <c r="C354" s="19" t="s">
        <v>17</v>
      </c>
      <c r="D354" s="19">
        <v>180</v>
      </c>
      <c r="E354" s="14">
        <v>5.17</v>
      </c>
      <c r="F354" s="14">
        <v>4.6900000000000004</v>
      </c>
      <c r="G354" s="14">
        <v>16.95</v>
      </c>
      <c r="H354" s="14">
        <v>130.69999999999999</v>
      </c>
      <c r="I354" s="14">
        <v>5.3999999999999999E-2</v>
      </c>
      <c r="J354" s="14">
        <v>0.13</v>
      </c>
      <c r="K354" s="14">
        <v>0.56999999999999995</v>
      </c>
      <c r="L354" s="14">
        <v>4.68</v>
      </c>
      <c r="M354" s="14">
        <v>109.44</v>
      </c>
      <c r="N354" s="14">
        <v>18</v>
      </c>
      <c r="O354" s="14">
        <v>86.4</v>
      </c>
      <c r="P354" s="14">
        <v>0.4</v>
      </c>
      <c r="Q354" s="67" t="s">
        <v>151</v>
      </c>
      <c r="R354" s="4"/>
      <c r="S354" s="4"/>
      <c r="T354" s="4"/>
      <c r="U354" s="4"/>
    </row>
    <row r="355" spans="1:22" ht="18.75" x14ac:dyDescent="0.3">
      <c r="A355" s="64"/>
      <c r="B355" s="66"/>
      <c r="C355" s="19" t="s">
        <v>26</v>
      </c>
      <c r="D355" s="19">
        <v>150</v>
      </c>
      <c r="E355" s="14">
        <v>4.3099999999999996</v>
      </c>
      <c r="F355" s="14">
        <v>3.91</v>
      </c>
      <c r="G355" s="14">
        <v>14.13</v>
      </c>
      <c r="H355" s="14">
        <v>108.9</v>
      </c>
      <c r="I355" s="14">
        <v>0.05</v>
      </c>
      <c r="J355" s="14">
        <v>0.11</v>
      </c>
      <c r="K355" s="14">
        <v>0.48</v>
      </c>
      <c r="L355" s="14">
        <v>3.9</v>
      </c>
      <c r="M355" s="14">
        <v>91.2</v>
      </c>
      <c r="N355" s="14">
        <v>15</v>
      </c>
      <c r="O355" s="14">
        <v>72</v>
      </c>
      <c r="P355" s="14">
        <v>0.33</v>
      </c>
      <c r="Q355" s="67"/>
      <c r="R355" s="4"/>
      <c r="S355" s="4"/>
      <c r="T355" s="4"/>
      <c r="U355" s="4"/>
    </row>
    <row r="356" spans="1:22" ht="21.75" customHeight="1" x14ac:dyDescent="0.3">
      <c r="A356" s="64"/>
      <c r="B356" s="102" t="s">
        <v>255</v>
      </c>
      <c r="C356" s="19" t="s">
        <v>17</v>
      </c>
      <c r="D356" s="19" t="s">
        <v>97</v>
      </c>
      <c r="E356" s="14">
        <v>1.66</v>
      </c>
      <c r="F356" s="14">
        <v>5.0999999999999996</v>
      </c>
      <c r="G356" s="14">
        <v>9.8699999999999992</v>
      </c>
      <c r="H356" s="14">
        <v>91.8</v>
      </c>
      <c r="I356" s="14">
        <v>0.03</v>
      </c>
      <c r="J356" s="14">
        <v>0.02</v>
      </c>
      <c r="K356" s="14">
        <v>0.34</v>
      </c>
      <c r="L356" s="14">
        <v>0</v>
      </c>
      <c r="M356" s="14">
        <v>6.28</v>
      </c>
      <c r="N356" s="14">
        <v>6.68</v>
      </c>
      <c r="O356" s="14">
        <v>19.64</v>
      </c>
      <c r="P356" s="14">
        <v>0.42</v>
      </c>
      <c r="Q356" s="67" t="s">
        <v>31</v>
      </c>
      <c r="R356" s="4"/>
      <c r="S356" s="4"/>
      <c r="T356" s="4"/>
      <c r="U356" s="4"/>
    </row>
    <row r="357" spans="1:22" ht="24.75" customHeight="1" x14ac:dyDescent="0.3">
      <c r="A357" s="64"/>
      <c r="B357" s="83"/>
      <c r="C357" s="19" t="s">
        <v>26</v>
      </c>
      <c r="D357" s="19" t="s">
        <v>98</v>
      </c>
      <c r="E357" s="14">
        <v>2.13</v>
      </c>
      <c r="F357" s="14">
        <v>3.78</v>
      </c>
      <c r="G357" s="14">
        <v>7.31</v>
      </c>
      <c r="H357" s="14">
        <v>68</v>
      </c>
      <c r="I357" s="14">
        <v>0.02</v>
      </c>
      <c r="J357" s="14">
        <v>0.01</v>
      </c>
      <c r="K357" s="14">
        <v>0.25</v>
      </c>
      <c r="L357" s="14">
        <v>0</v>
      </c>
      <c r="M357" s="14">
        <v>4.6500000000000004</v>
      </c>
      <c r="N357" s="14">
        <v>4.6500000000000004</v>
      </c>
      <c r="O357" s="14">
        <v>14.55</v>
      </c>
      <c r="P357" s="14">
        <v>0.31</v>
      </c>
      <c r="Q357" s="67"/>
      <c r="R357" s="4"/>
      <c r="S357" s="4"/>
      <c r="T357" s="4"/>
      <c r="U357" s="4"/>
    </row>
    <row r="358" spans="1:22" ht="18.75" customHeight="1" x14ac:dyDescent="0.3">
      <c r="A358" s="64"/>
      <c r="B358" s="66" t="s">
        <v>249</v>
      </c>
      <c r="C358" s="19" t="s">
        <v>17</v>
      </c>
      <c r="D358" s="19">
        <v>200</v>
      </c>
      <c r="E358" s="14">
        <v>3.12</v>
      </c>
      <c r="F358" s="14">
        <v>2.66</v>
      </c>
      <c r="G358" s="14">
        <v>14.17</v>
      </c>
      <c r="H358" s="14">
        <v>93.3</v>
      </c>
      <c r="I358" s="14">
        <v>1.05</v>
      </c>
      <c r="J358" s="14">
        <v>0</v>
      </c>
      <c r="K358" s="14">
        <v>0.15</v>
      </c>
      <c r="L358" s="14">
        <v>0</v>
      </c>
      <c r="M358" s="14">
        <v>122</v>
      </c>
      <c r="N358" s="14">
        <v>18</v>
      </c>
      <c r="O358" s="14">
        <v>120</v>
      </c>
      <c r="P358" s="14">
        <v>0.6</v>
      </c>
      <c r="Q358" s="67" t="s">
        <v>64</v>
      </c>
      <c r="R358" s="4"/>
      <c r="S358" s="4"/>
      <c r="T358" s="4"/>
      <c r="U358" s="4"/>
    </row>
    <row r="359" spans="1:22" ht="18.75" x14ac:dyDescent="0.3">
      <c r="A359" s="64"/>
      <c r="B359" s="66"/>
      <c r="C359" s="19" t="s">
        <v>26</v>
      </c>
      <c r="D359" s="19">
        <v>180</v>
      </c>
      <c r="E359" s="14">
        <v>2.81</v>
      </c>
      <c r="F359" s="14">
        <v>2.39</v>
      </c>
      <c r="G359" s="14">
        <v>12.75</v>
      </c>
      <c r="H359" s="14">
        <v>83.9</v>
      </c>
      <c r="I359" s="14">
        <v>0.94</v>
      </c>
      <c r="J359" s="14">
        <v>0</v>
      </c>
      <c r="K359" s="14">
        <v>0.14000000000000001</v>
      </c>
      <c r="L359" s="14">
        <v>0</v>
      </c>
      <c r="M359" s="14">
        <v>109.8</v>
      </c>
      <c r="N359" s="14">
        <v>16.2</v>
      </c>
      <c r="O359" s="14">
        <v>108</v>
      </c>
      <c r="P359" s="14">
        <v>0.54</v>
      </c>
      <c r="Q359" s="67"/>
      <c r="R359" s="4"/>
      <c r="S359" s="4"/>
      <c r="T359" s="4"/>
      <c r="U359" s="4"/>
    </row>
    <row r="360" spans="1:22" ht="18.75" x14ac:dyDescent="0.3">
      <c r="A360" s="64"/>
      <c r="B360" s="28" t="s">
        <v>37</v>
      </c>
      <c r="C360" s="28" t="s">
        <v>17</v>
      </c>
      <c r="D360" s="28">
        <v>407</v>
      </c>
      <c r="E360" s="29">
        <f t="shared" ref="E360:P360" si="77">E354+E356+E358</f>
        <v>9.9499999999999993</v>
      </c>
      <c r="F360" s="29">
        <f t="shared" si="77"/>
        <v>12.45</v>
      </c>
      <c r="G360" s="29">
        <f t="shared" si="77"/>
        <v>40.99</v>
      </c>
      <c r="H360" s="29">
        <f t="shared" si="77"/>
        <v>315.8</v>
      </c>
      <c r="I360" s="29">
        <f t="shared" si="77"/>
        <v>1.1340000000000001</v>
      </c>
      <c r="J360" s="29">
        <f t="shared" si="77"/>
        <v>0.15</v>
      </c>
      <c r="K360" s="29">
        <f t="shared" si="77"/>
        <v>1.0599999999999998</v>
      </c>
      <c r="L360" s="29">
        <f t="shared" si="77"/>
        <v>4.68</v>
      </c>
      <c r="M360" s="29">
        <f t="shared" si="77"/>
        <v>237.72</v>
      </c>
      <c r="N360" s="29">
        <f t="shared" si="77"/>
        <v>42.68</v>
      </c>
      <c r="O360" s="29">
        <f t="shared" si="77"/>
        <v>226.04000000000002</v>
      </c>
      <c r="P360" s="29">
        <f t="shared" si="77"/>
        <v>1.42</v>
      </c>
      <c r="Q360" s="28"/>
      <c r="R360" s="4"/>
      <c r="S360" s="4"/>
      <c r="T360" s="4"/>
      <c r="U360" s="4"/>
    </row>
    <row r="361" spans="1:22" ht="18.75" x14ac:dyDescent="0.3">
      <c r="A361" s="64"/>
      <c r="B361" s="28" t="s">
        <v>38</v>
      </c>
      <c r="C361" s="28" t="s">
        <v>26</v>
      </c>
      <c r="D361" s="28">
        <v>350</v>
      </c>
      <c r="E361" s="29">
        <f t="shared" ref="E361:P361" si="78">E355+E357+E359</f>
        <v>9.25</v>
      </c>
      <c r="F361" s="29">
        <f t="shared" si="78"/>
        <v>10.08</v>
      </c>
      <c r="G361" s="29">
        <f t="shared" si="78"/>
        <v>34.19</v>
      </c>
      <c r="H361" s="29">
        <f t="shared" si="78"/>
        <v>260.8</v>
      </c>
      <c r="I361" s="29">
        <f t="shared" si="78"/>
        <v>1.01</v>
      </c>
      <c r="J361" s="29">
        <f t="shared" si="78"/>
        <v>0.12</v>
      </c>
      <c r="K361" s="29">
        <f t="shared" si="78"/>
        <v>0.87</v>
      </c>
      <c r="L361" s="29">
        <f t="shared" si="78"/>
        <v>3.9</v>
      </c>
      <c r="M361" s="29">
        <f t="shared" si="78"/>
        <v>205.65</v>
      </c>
      <c r="N361" s="29">
        <f t="shared" si="78"/>
        <v>35.849999999999994</v>
      </c>
      <c r="O361" s="29">
        <f t="shared" si="78"/>
        <v>194.55</v>
      </c>
      <c r="P361" s="29">
        <f t="shared" si="78"/>
        <v>1.1800000000000002</v>
      </c>
      <c r="Q361" s="28"/>
      <c r="R361" s="4"/>
      <c r="S361" s="4"/>
      <c r="T361" s="4"/>
      <c r="U361" s="4"/>
    </row>
    <row r="362" spans="1:22" ht="17.45" customHeight="1" x14ac:dyDescent="0.3">
      <c r="A362" s="64" t="s">
        <v>39</v>
      </c>
      <c r="B362" s="71" t="s">
        <v>197</v>
      </c>
      <c r="C362" s="22" t="s">
        <v>17</v>
      </c>
      <c r="D362" s="22" t="s">
        <v>203</v>
      </c>
      <c r="E362" s="23">
        <v>0.4</v>
      </c>
      <c r="F362" s="23">
        <v>0.4</v>
      </c>
      <c r="G362" s="23">
        <v>9.8000000000000007</v>
      </c>
      <c r="H362" s="23">
        <v>44</v>
      </c>
      <c r="I362" s="23">
        <v>0.03</v>
      </c>
      <c r="J362" s="23">
        <v>0.02</v>
      </c>
      <c r="K362" s="23">
        <v>0.3</v>
      </c>
      <c r="L362" s="23">
        <v>10</v>
      </c>
      <c r="M362" s="23">
        <v>16</v>
      </c>
      <c r="N362" s="23">
        <v>9</v>
      </c>
      <c r="O362" s="23">
        <v>11</v>
      </c>
      <c r="P362" s="23">
        <v>2.2000000000000002</v>
      </c>
      <c r="Q362" s="67" t="s">
        <v>41</v>
      </c>
      <c r="R362" s="4"/>
      <c r="S362" s="4"/>
      <c r="T362" s="4"/>
      <c r="U362" s="4"/>
    </row>
    <row r="363" spans="1:22" ht="18.75" x14ac:dyDescent="0.3">
      <c r="A363" s="64"/>
      <c r="B363" s="71"/>
      <c r="C363" s="22" t="s">
        <v>26</v>
      </c>
      <c r="D363" s="22" t="s">
        <v>203</v>
      </c>
      <c r="E363" s="23">
        <v>0.4</v>
      </c>
      <c r="F363" s="23">
        <v>0.4</v>
      </c>
      <c r="G363" s="23">
        <v>9.8000000000000007</v>
      </c>
      <c r="H363" s="23">
        <v>44</v>
      </c>
      <c r="I363" s="23">
        <v>0.03</v>
      </c>
      <c r="J363" s="23">
        <v>0.02</v>
      </c>
      <c r="K363" s="23">
        <v>0.3</v>
      </c>
      <c r="L363" s="23">
        <v>10</v>
      </c>
      <c r="M363" s="23">
        <v>16</v>
      </c>
      <c r="N363" s="23">
        <v>9</v>
      </c>
      <c r="O363" s="23">
        <v>11</v>
      </c>
      <c r="P363" s="23">
        <v>2.2000000000000002</v>
      </c>
      <c r="Q363" s="67"/>
      <c r="R363" s="4"/>
      <c r="S363" s="4"/>
      <c r="T363" s="4"/>
      <c r="U363" s="4"/>
    </row>
    <row r="364" spans="1:22" ht="17.45" customHeight="1" x14ac:dyDescent="0.3">
      <c r="A364" s="64"/>
      <c r="B364" s="71"/>
      <c r="C364" s="54" t="s">
        <v>17</v>
      </c>
      <c r="D364" s="55">
        <v>200</v>
      </c>
      <c r="E364" s="56">
        <v>1</v>
      </c>
      <c r="F364" s="14">
        <v>0</v>
      </c>
      <c r="G364" s="14">
        <v>20.2</v>
      </c>
      <c r="H364" s="14">
        <v>85.3</v>
      </c>
      <c r="I364" s="23">
        <v>0</v>
      </c>
      <c r="J364" s="23">
        <v>0</v>
      </c>
      <c r="K364" s="23">
        <v>0.11</v>
      </c>
      <c r="L364" s="23">
        <v>0</v>
      </c>
      <c r="M364" s="23">
        <v>17</v>
      </c>
      <c r="N364" s="23">
        <v>9</v>
      </c>
      <c r="O364" s="23">
        <v>12</v>
      </c>
      <c r="P364" s="23">
        <v>2</v>
      </c>
      <c r="Q364" s="67" t="s">
        <v>42</v>
      </c>
      <c r="R364" s="4"/>
      <c r="S364" s="4"/>
      <c r="T364" s="4"/>
      <c r="U364" s="4"/>
    </row>
    <row r="365" spans="1:22" ht="18.75" x14ac:dyDescent="0.3">
      <c r="A365" s="64"/>
      <c r="B365" s="71"/>
      <c r="C365" s="22" t="s">
        <v>26</v>
      </c>
      <c r="D365" s="55" t="s">
        <v>219</v>
      </c>
      <c r="E365" s="56">
        <v>1</v>
      </c>
      <c r="F365" s="14">
        <v>0</v>
      </c>
      <c r="G365" s="14">
        <v>20.2</v>
      </c>
      <c r="H365" s="14">
        <v>85.3</v>
      </c>
      <c r="I365" s="23">
        <v>0</v>
      </c>
      <c r="J365" s="23">
        <v>0</v>
      </c>
      <c r="K365" s="23">
        <v>0.11</v>
      </c>
      <c r="L365" s="23">
        <v>0</v>
      </c>
      <c r="M365" s="23">
        <v>17</v>
      </c>
      <c r="N365" s="23">
        <v>9</v>
      </c>
      <c r="O365" s="23">
        <v>12</v>
      </c>
      <c r="P365" s="23">
        <v>2</v>
      </c>
      <c r="Q365" s="67"/>
      <c r="R365" s="4"/>
      <c r="S365" s="4"/>
      <c r="T365" s="4"/>
      <c r="U365" s="4"/>
    </row>
    <row r="366" spans="1:22" ht="17.45" customHeight="1" x14ac:dyDescent="0.3">
      <c r="A366" s="64" t="s">
        <v>152</v>
      </c>
      <c r="B366" s="117" t="s">
        <v>256</v>
      </c>
      <c r="C366" s="13" t="s">
        <v>17</v>
      </c>
      <c r="D366" s="13">
        <v>50</v>
      </c>
      <c r="E366" s="14">
        <v>0.65</v>
      </c>
      <c r="F366" s="14">
        <v>2.0699999999999998</v>
      </c>
      <c r="G366" s="14">
        <v>3.58</v>
      </c>
      <c r="H366" s="14">
        <v>35.5</v>
      </c>
      <c r="I366" s="14">
        <v>0.01</v>
      </c>
      <c r="J366" s="14">
        <v>0.02</v>
      </c>
      <c r="K366" s="14">
        <v>0.17</v>
      </c>
      <c r="L366" s="14">
        <v>2.1800000000000002</v>
      </c>
      <c r="M366" s="14">
        <v>16.03</v>
      </c>
      <c r="N366" s="14">
        <v>11.1</v>
      </c>
      <c r="O366" s="14">
        <v>20.190000000000001</v>
      </c>
      <c r="P366" s="14">
        <v>0.47</v>
      </c>
      <c r="Q366" s="67" t="s">
        <v>195</v>
      </c>
      <c r="R366" s="4"/>
      <c r="S366" s="4"/>
      <c r="T366" s="4"/>
      <c r="U366" s="4"/>
    </row>
    <row r="367" spans="1:22" ht="18.75" x14ac:dyDescent="0.3">
      <c r="A367" s="64"/>
      <c r="B367" s="97"/>
      <c r="C367" s="13" t="s">
        <v>26</v>
      </c>
      <c r="D367" s="13">
        <v>30</v>
      </c>
      <c r="E367" s="14">
        <v>0.39</v>
      </c>
      <c r="F367" s="14">
        <v>1.24</v>
      </c>
      <c r="G367" s="14">
        <v>2.15</v>
      </c>
      <c r="H367" s="14">
        <v>21.3</v>
      </c>
      <c r="I367" s="14">
        <f t="shared" ref="I367:P367" si="79">I366*30/50</f>
        <v>6.0000000000000001E-3</v>
      </c>
      <c r="J367" s="14">
        <f t="shared" si="79"/>
        <v>1.2E-2</v>
      </c>
      <c r="K367" s="14">
        <f t="shared" si="79"/>
        <v>0.10200000000000001</v>
      </c>
      <c r="L367" s="14">
        <f t="shared" si="79"/>
        <v>1.3080000000000001</v>
      </c>
      <c r="M367" s="14">
        <f t="shared" si="79"/>
        <v>9.6180000000000003</v>
      </c>
      <c r="N367" s="14">
        <f t="shared" si="79"/>
        <v>6.66</v>
      </c>
      <c r="O367" s="14">
        <f t="shared" si="79"/>
        <v>12.114000000000001</v>
      </c>
      <c r="P367" s="14">
        <f t="shared" si="79"/>
        <v>0.28199999999999997</v>
      </c>
      <c r="Q367" s="67"/>
      <c r="R367" s="4"/>
      <c r="S367" s="4"/>
      <c r="T367" s="4"/>
      <c r="U367" s="4"/>
    </row>
    <row r="368" spans="1:22" ht="18.75" customHeight="1" x14ac:dyDescent="0.3">
      <c r="A368" s="64"/>
      <c r="B368" s="66" t="s">
        <v>153</v>
      </c>
      <c r="C368" s="19" t="s">
        <v>17</v>
      </c>
      <c r="D368" s="19">
        <v>200</v>
      </c>
      <c r="E368" s="14">
        <v>1.74</v>
      </c>
      <c r="F368" s="14">
        <v>3.53</v>
      </c>
      <c r="G368" s="14">
        <v>9.67</v>
      </c>
      <c r="H368" s="14">
        <v>92.62</v>
      </c>
      <c r="I368" s="14">
        <v>0.05</v>
      </c>
      <c r="J368" s="14">
        <v>0.05</v>
      </c>
      <c r="K368" s="14">
        <v>0.8</v>
      </c>
      <c r="L368" s="14">
        <v>16.88</v>
      </c>
      <c r="M368" s="14">
        <v>40</v>
      </c>
      <c r="N368" s="14">
        <v>18.399999999999999</v>
      </c>
      <c r="O368" s="14">
        <v>74.400000000000006</v>
      </c>
      <c r="P368" s="14">
        <v>0.68</v>
      </c>
      <c r="Q368" s="67" t="s">
        <v>154</v>
      </c>
      <c r="R368" s="4"/>
      <c r="S368" s="4"/>
      <c r="T368" s="4"/>
      <c r="U368" s="4"/>
      <c r="V368" t="s">
        <v>29</v>
      </c>
    </row>
    <row r="369" spans="1:21" ht="18.75" x14ac:dyDescent="0.3">
      <c r="A369" s="64"/>
      <c r="B369" s="66"/>
      <c r="C369" s="19" t="s">
        <v>26</v>
      </c>
      <c r="D369" s="19">
        <v>150</v>
      </c>
      <c r="E369" s="14">
        <v>1.31</v>
      </c>
      <c r="F369" s="14">
        <v>2.65</v>
      </c>
      <c r="G369" s="14">
        <v>7.25</v>
      </c>
      <c r="H369" s="14">
        <v>69.459999999999994</v>
      </c>
      <c r="I369" s="14">
        <v>4.4999999999999998E-2</v>
      </c>
      <c r="J369" s="14">
        <v>4.4999999999999998E-2</v>
      </c>
      <c r="K369" s="14">
        <v>0.72</v>
      </c>
      <c r="L369" s="14">
        <v>15.2</v>
      </c>
      <c r="M369" s="14">
        <v>36</v>
      </c>
      <c r="N369" s="14">
        <v>16.559999999999999</v>
      </c>
      <c r="O369" s="14">
        <v>66.959999999999994</v>
      </c>
      <c r="P369" s="14">
        <v>0.61</v>
      </c>
      <c r="Q369" s="67"/>
      <c r="R369" s="4"/>
      <c r="S369" s="4"/>
      <c r="T369" s="4"/>
      <c r="U369" s="4"/>
    </row>
    <row r="370" spans="1:21" ht="18.75" customHeight="1" x14ac:dyDescent="0.3">
      <c r="A370" s="64"/>
      <c r="B370" s="66" t="s">
        <v>155</v>
      </c>
      <c r="C370" s="19" t="s">
        <v>17</v>
      </c>
      <c r="D370" s="19">
        <v>70</v>
      </c>
      <c r="E370" s="14">
        <v>8.8699999999999992</v>
      </c>
      <c r="F370" s="14">
        <v>2.85</v>
      </c>
      <c r="G370" s="14">
        <v>6.22</v>
      </c>
      <c r="H370" s="14">
        <v>86.33</v>
      </c>
      <c r="I370" s="14">
        <v>7.6999999999999999E-2</v>
      </c>
      <c r="J370" s="14">
        <v>0.06</v>
      </c>
      <c r="K370" s="14">
        <v>0.33</v>
      </c>
      <c r="L370" s="14">
        <v>8.5000000000000006E-2</v>
      </c>
      <c r="M370" s="14">
        <v>28</v>
      </c>
      <c r="N370" s="14">
        <v>25.36</v>
      </c>
      <c r="O370" s="14">
        <v>149.63999999999999</v>
      </c>
      <c r="P370" s="14">
        <v>1.25</v>
      </c>
      <c r="Q370" s="67" t="s">
        <v>156</v>
      </c>
      <c r="R370" s="4"/>
      <c r="S370" s="4"/>
      <c r="T370" s="4"/>
      <c r="U370" s="4"/>
    </row>
    <row r="371" spans="1:21" ht="18.75" x14ac:dyDescent="0.3">
      <c r="A371" s="64"/>
      <c r="B371" s="66"/>
      <c r="C371" s="19" t="s">
        <v>26</v>
      </c>
      <c r="D371" s="19">
        <v>50</v>
      </c>
      <c r="E371" s="14">
        <v>6.34</v>
      </c>
      <c r="F371" s="14">
        <v>2.04</v>
      </c>
      <c r="G371" s="14">
        <v>4.4400000000000004</v>
      </c>
      <c r="H371" s="14">
        <v>61.66</v>
      </c>
      <c r="I371" s="14">
        <v>5.5E-2</v>
      </c>
      <c r="J371" s="14">
        <v>0.04</v>
      </c>
      <c r="K371" s="14">
        <v>0.24</v>
      </c>
      <c r="L371" s="14">
        <v>0.06</v>
      </c>
      <c r="M371" s="14">
        <v>20</v>
      </c>
      <c r="N371" s="14">
        <v>18.11</v>
      </c>
      <c r="O371" s="14">
        <v>106.88</v>
      </c>
      <c r="P371" s="14">
        <v>189</v>
      </c>
      <c r="Q371" s="67"/>
      <c r="R371" s="4"/>
      <c r="S371" s="4"/>
      <c r="T371" s="4"/>
      <c r="U371" s="4"/>
    </row>
    <row r="372" spans="1:21" ht="18.75" customHeight="1" x14ac:dyDescent="0.3">
      <c r="A372" s="64"/>
      <c r="B372" s="66" t="s">
        <v>157</v>
      </c>
      <c r="C372" s="19" t="s">
        <v>17</v>
      </c>
      <c r="D372" s="19">
        <v>30</v>
      </c>
      <c r="E372" s="14">
        <v>1.32</v>
      </c>
      <c r="F372" s="14">
        <v>1.5</v>
      </c>
      <c r="G372" s="14">
        <v>1.76</v>
      </c>
      <c r="H372" s="14">
        <v>22.23</v>
      </c>
      <c r="I372" s="14">
        <v>0.02</v>
      </c>
      <c r="J372" s="14">
        <v>1.23</v>
      </c>
      <c r="K372" s="14">
        <v>1</v>
      </c>
      <c r="L372" s="14">
        <v>1.1200000000000001</v>
      </c>
      <c r="M372" s="14">
        <v>17.03</v>
      </c>
      <c r="N372" s="14">
        <v>10</v>
      </c>
      <c r="O372" s="14">
        <v>20</v>
      </c>
      <c r="P372" s="14">
        <v>0.26</v>
      </c>
      <c r="Q372" s="66" t="s">
        <v>158</v>
      </c>
      <c r="R372" s="4"/>
      <c r="S372" s="4"/>
      <c r="T372" s="4"/>
      <c r="U372" s="4"/>
    </row>
    <row r="373" spans="1:21" ht="18.75" x14ac:dyDescent="0.3">
      <c r="A373" s="64"/>
      <c r="B373" s="66"/>
      <c r="C373" s="19" t="s">
        <v>26</v>
      </c>
      <c r="D373" s="19">
        <v>30</v>
      </c>
      <c r="E373" s="14">
        <v>1.32</v>
      </c>
      <c r="F373" s="14">
        <v>1.5</v>
      </c>
      <c r="G373" s="14">
        <v>1.76</v>
      </c>
      <c r="H373" s="14">
        <v>22.23</v>
      </c>
      <c r="I373" s="14">
        <v>0.02</v>
      </c>
      <c r="J373" s="14">
        <v>1.23</v>
      </c>
      <c r="K373" s="14">
        <v>1</v>
      </c>
      <c r="L373" s="14">
        <v>1.1200000000000001</v>
      </c>
      <c r="M373" s="14">
        <v>17.03</v>
      </c>
      <c r="N373" s="14">
        <v>10</v>
      </c>
      <c r="O373" s="14">
        <v>20</v>
      </c>
      <c r="P373" s="14">
        <v>0.26</v>
      </c>
      <c r="Q373" s="66"/>
      <c r="R373" s="4"/>
      <c r="S373" s="4"/>
      <c r="T373" s="4"/>
      <c r="U373" s="4"/>
    </row>
    <row r="374" spans="1:21" ht="18.75" customHeight="1" x14ac:dyDescent="0.3">
      <c r="A374" s="64"/>
      <c r="B374" s="82" t="s">
        <v>257</v>
      </c>
      <c r="C374" s="19" t="s">
        <v>17</v>
      </c>
      <c r="D374" s="19" t="s">
        <v>242</v>
      </c>
      <c r="E374" s="14">
        <v>7.46</v>
      </c>
      <c r="F374" s="14">
        <v>5.28</v>
      </c>
      <c r="G374" s="14">
        <v>33.49</v>
      </c>
      <c r="H374" s="14">
        <v>211.25</v>
      </c>
      <c r="I374" s="14">
        <v>0.12</v>
      </c>
      <c r="J374" s="14">
        <v>7.0000000000000007E-2</v>
      </c>
      <c r="K374" s="14">
        <v>1.5</v>
      </c>
      <c r="L374" s="14">
        <v>0</v>
      </c>
      <c r="M374" s="14">
        <v>27.7</v>
      </c>
      <c r="N374" s="14">
        <v>33</v>
      </c>
      <c r="O374" s="14">
        <v>121.33</v>
      </c>
      <c r="P374" s="14">
        <v>2.7</v>
      </c>
      <c r="Q374" s="67" t="s">
        <v>108</v>
      </c>
      <c r="R374" s="4"/>
      <c r="S374" s="4"/>
      <c r="T374" s="4"/>
      <c r="U374" s="4"/>
    </row>
    <row r="375" spans="1:21" ht="30.75" customHeight="1" x14ac:dyDescent="0.3">
      <c r="A375" s="64"/>
      <c r="B375" s="66"/>
      <c r="C375" s="19" t="s">
        <v>26</v>
      </c>
      <c r="D375" s="19" t="s">
        <v>243</v>
      </c>
      <c r="E375" s="14">
        <v>6.31</v>
      </c>
      <c r="F375" s="14">
        <v>4.47</v>
      </c>
      <c r="G375" s="14">
        <v>28.34</v>
      </c>
      <c r="H375" s="14">
        <v>178.75</v>
      </c>
      <c r="I375" s="14">
        <v>0.1</v>
      </c>
      <c r="J375" s="14">
        <v>0.06</v>
      </c>
      <c r="K375" s="14">
        <v>1.26</v>
      </c>
      <c r="L375" s="14">
        <v>0</v>
      </c>
      <c r="M375" s="14">
        <v>23.4</v>
      </c>
      <c r="N375" s="14">
        <v>27.9</v>
      </c>
      <c r="O375" s="14">
        <v>102.66</v>
      </c>
      <c r="P375" s="14">
        <v>2.35</v>
      </c>
      <c r="Q375" s="67"/>
      <c r="R375" s="4"/>
      <c r="S375" s="4"/>
      <c r="T375" s="4"/>
      <c r="U375" s="4"/>
    </row>
    <row r="376" spans="1:21" ht="18.75" customHeight="1" x14ac:dyDescent="0.3">
      <c r="A376" s="64"/>
      <c r="B376" s="103" t="s">
        <v>222</v>
      </c>
      <c r="C376" s="19" t="s">
        <v>17</v>
      </c>
      <c r="D376" s="33">
        <v>180</v>
      </c>
      <c r="E376" s="34">
        <v>0.08</v>
      </c>
      <c r="F376" s="14">
        <v>0</v>
      </c>
      <c r="G376" s="14">
        <v>20.03</v>
      </c>
      <c r="H376" s="14">
        <v>80.459999999999994</v>
      </c>
      <c r="I376" s="14">
        <v>0</v>
      </c>
      <c r="J376" s="14">
        <v>0</v>
      </c>
      <c r="K376" s="14">
        <v>1.7999999999999999E-2</v>
      </c>
      <c r="L376" s="14">
        <v>6.3E-2</v>
      </c>
      <c r="M376" s="14">
        <v>9.4499999999999993</v>
      </c>
      <c r="N376" s="14">
        <v>1.21</v>
      </c>
      <c r="O376" s="14">
        <v>5</v>
      </c>
      <c r="P376" s="14">
        <v>0.26</v>
      </c>
      <c r="Q376" s="67" t="s">
        <v>217</v>
      </c>
      <c r="R376" s="4"/>
      <c r="S376" s="4"/>
      <c r="T376" s="4"/>
      <c r="U376" s="4"/>
    </row>
    <row r="377" spans="1:21" ht="18.75" x14ac:dyDescent="0.3">
      <c r="A377" s="64"/>
      <c r="B377" s="103"/>
      <c r="C377" s="19" t="s">
        <v>26</v>
      </c>
      <c r="D377" s="33">
        <v>150</v>
      </c>
      <c r="E377" s="34">
        <v>6.6000000000000003E-2</v>
      </c>
      <c r="F377" s="14">
        <v>0</v>
      </c>
      <c r="G377" s="14">
        <v>16.7</v>
      </c>
      <c r="H377" s="14">
        <v>67.05</v>
      </c>
      <c r="I377" s="14">
        <v>0</v>
      </c>
      <c r="J377" s="14">
        <v>0</v>
      </c>
      <c r="K377" s="14">
        <v>1.4999999999999999E-2</v>
      </c>
      <c r="L377" s="14">
        <v>5.2999999999999999E-2</v>
      </c>
      <c r="M377" s="14">
        <v>7.9</v>
      </c>
      <c r="N377" s="14">
        <v>1.0049999999999999</v>
      </c>
      <c r="O377" s="14">
        <v>4.2</v>
      </c>
      <c r="P377" s="14">
        <v>0.22</v>
      </c>
      <c r="Q377" s="67"/>
      <c r="R377" s="4"/>
      <c r="S377" s="4"/>
      <c r="T377" s="4"/>
      <c r="U377" s="4"/>
    </row>
    <row r="378" spans="1:21" ht="18.75" customHeight="1" x14ac:dyDescent="0.3">
      <c r="A378" s="64"/>
      <c r="B378" s="66" t="s">
        <v>46</v>
      </c>
      <c r="C378" s="19" t="s">
        <v>17</v>
      </c>
      <c r="D378" s="19">
        <v>25</v>
      </c>
      <c r="E378" s="14">
        <v>0.76</v>
      </c>
      <c r="F378" s="14">
        <v>0.08</v>
      </c>
      <c r="G378" s="14">
        <v>4.92</v>
      </c>
      <c r="H378" s="14">
        <v>23.5</v>
      </c>
      <c r="I378" s="14">
        <v>1.6E-2</v>
      </c>
      <c r="J378" s="14">
        <v>0.01</v>
      </c>
      <c r="K378" s="14">
        <v>0.16</v>
      </c>
      <c r="L378" s="14">
        <v>0</v>
      </c>
      <c r="M378" s="14">
        <v>2.2999999999999998</v>
      </c>
      <c r="N378" s="14">
        <v>3.3</v>
      </c>
      <c r="O378" s="14">
        <v>8.6999999999999993</v>
      </c>
      <c r="P378" s="14">
        <v>0.2</v>
      </c>
      <c r="Q378" s="67" t="s">
        <v>47</v>
      </c>
      <c r="R378" s="4"/>
      <c r="S378" s="4"/>
      <c r="T378" s="4"/>
      <c r="U378" s="4"/>
    </row>
    <row r="379" spans="1:21" ht="18.75" x14ac:dyDescent="0.3">
      <c r="A379" s="64"/>
      <c r="B379" s="66"/>
      <c r="C379" s="19" t="s">
        <v>26</v>
      </c>
      <c r="D379" s="19">
        <v>20</v>
      </c>
      <c r="E379" s="14">
        <v>0.76</v>
      </c>
      <c r="F379" s="14">
        <v>0.08</v>
      </c>
      <c r="G379" s="14">
        <v>4.92</v>
      </c>
      <c r="H379" s="14">
        <v>23.5</v>
      </c>
      <c r="I379" s="14">
        <v>1.6E-2</v>
      </c>
      <c r="J379" s="14">
        <v>0.01</v>
      </c>
      <c r="K379" s="14">
        <v>0.16</v>
      </c>
      <c r="L379" s="14">
        <v>0</v>
      </c>
      <c r="M379" s="14">
        <v>2.2999999999999998</v>
      </c>
      <c r="N379" s="14">
        <v>3.3</v>
      </c>
      <c r="O379" s="14">
        <v>8.6999999999999993</v>
      </c>
      <c r="P379" s="14">
        <v>0.2</v>
      </c>
      <c r="Q379" s="67"/>
      <c r="R379" s="4"/>
      <c r="S379" s="4"/>
      <c r="T379" s="4"/>
      <c r="U379" s="4"/>
    </row>
    <row r="380" spans="1:21" ht="18.75" customHeight="1" x14ac:dyDescent="0.3">
      <c r="A380" s="64"/>
      <c r="B380" s="66" t="s">
        <v>48</v>
      </c>
      <c r="C380" s="19" t="s">
        <v>17</v>
      </c>
      <c r="D380" s="19">
        <v>37</v>
      </c>
      <c r="E380" s="14">
        <v>2.4700000000000002</v>
      </c>
      <c r="F380" s="14">
        <v>0.45</v>
      </c>
      <c r="G380" s="14">
        <v>12.52</v>
      </c>
      <c r="H380" s="14">
        <v>65.25</v>
      </c>
      <c r="I380" s="14">
        <v>1.94</v>
      </c>
      <c r="J380" s="14">
        <v>3.6999999999999998E-2</v>
      </c>
      <c r="K380" s="14">
        <v>0.26</v>
      </c>
      <c r="L380" s="14">
        <v>0</v>
      </c>
      <c r="M380" s="14">
        <v>13.95</v>
      </c>
      <c r="N380" s="14">
        <v>17.39</v>
      </c>
      <c r="O380" s="14">
        <v>58.46</v>
      </c>
      <c r="P380" s="14">
        <v>1.44</v>
      </c>
      <c r="Q380" s="67" t="s">
        <v>49</v>
      </c>
      <c r="R380" s="4"/>
      <c r="S380" s="4"/>
      <c r="T380" s="4"/>
      <c r="U380" s="4"/>
    </row>
    <row r="381" spans="1:21" ht="18.75" x14ac:dyDescent="0.3">
      <c r="A381" s="64"/>
      <c r="B381" s="66"/>
      <c r="C381" s="19" t="s">
        <v>26</v>
      </c>
      <c r="D381" s="19">
        <v>30</v>
      </c>
      <c r="E381" s="14">
        <v>1.98</v>
      </c>
      <c r="F381" s="14">
        <v>0.36</v>
      </c>
      <c r="G381" s="14">
        <v>10.02</v>
      </c>
      <c r="H381" s="14">
        <v>52.2</v>
      </c>
      <c r="I381" s="14">
        <v>1.6</v>
      </c>
      <c r="J381" s="14">
        <v>0.03</v>
      </c>
      <c r="K381" s="14">
        <v>0.21</v>
      </c>
      <c r="L381" s="14">
        <v>0</v>
      </c>
      <c r="M381" s="14">
        <v>10.5</v>
      </c>
      <c r="N381" s="14">
        <v>14.1</v>
      </c>
      <c r="O381" s="14">
        <v>47.4</v>
      </c>
      <c r="P381" s="14">
        <v>1.17</v>
      </c>
      <c r="Q381" s="67"/>
      <c r="R381" s="4"/>
      <c r="S381" s="4"/>
      <c r="T381" s="4"/>
      <c r="U381" s="4"/>
    </row>
    <row r="382" spans="1:21" ht="18.75" x14ac:dyDescent="0.3">
      <c r="A382" s="64"/>
      <c r="B382" s="28" t="s">
        <v>37</v>
      </c>
      <c r="C382" s="28" t="s">
        <v>17</v>
      </c>
      <c r="D382" s="28">
        <v>727</v>
      </c>
      <c r="E382" s="29">
        <f t="shared" ref="E382:P382" si="80">E366+E368+E370+E372+E374+E376+E378+E380</f>
        <v>23.349999999999998</v>
      </c>
      <c r="F382" s="29">
        <f t="shared" si="80"/>
        <v>15.76</v>
      </c>
      <c r="G382" s="29">
        <f t="shared" si="80"/>
        <v>92.19</v>
      </c>
      <c r="H382" s="29">
        <f t="shared" si="80"/>
        <v>617.14</v>
      </c>
      <c r="I382" s="29">
        <f t="shared" si="80"/>
        <v>2.2330000000000001</v>
      </c>
      <c r="J382" s="29">
        <f t="shared" si="80"/>
        <v>1.4769999999999999</v>
      </c>
      <c r="K382" s="29">
        <f t="shared" si="80"/>
        <v>4.2379999999999995</v>
      </c>
      <c r="L382" s="29">
        <f t="shared" si="80"/>
        <v>20.327999999999999</v>
      </c>
      <c r="M382" s="29">
        <f t="shared" si="80"/>
        <v>154.45999999999998</v>
      </c>
      <c r="N382" s="29">
        <f t="shared" si="80"/>
        <v>119.75999999999999</v>
      </c>
      <c r="O382" s="29">
        <f t="shared" si="80"/>
        <v>457.71999999999997</v>
      </c>
      <c r="P382" s="29">
        <f t="shared" si="80"/>
        <v>7.26</v>
      </c>
      <c r="Q382" s="28"/>
      <c r="R382" s="4"/>
      <c r="S382" s="4"/>
      <c r="T382" s="4"/>
      <c r="U382" s="4"/>
    </row>
    <row r="383" spans="1:21" ht="18.75" x14ac:dyDescent="0.3">
      <c r="A383" s="64"/>
      <c r="B383" s="28" t="s">
        <v>38</v>
      </c>
      <c r="C383" s="28" t="s">
        <v>26</v>
      </c>
      <c r="D383" s="28">
        <v>580</v>
      </c>
      <c r="E383" s="29">
        <f t="shared" ref="E383:P383" si="81">E367+E369+E371+E373+E375+E377+E379+E381</f>
        <v>18.475999999999999</v>
      </c>
      <c r="F383" s="29">
        <f t="shared" si="81"/>
        <v>12.339999999999998</v>
      </c>
      <c r="G383" s="29">
        <f t="shared" si="81"/>
        <v>75.58</v>
      </c>
      <c r="H383" s="29">
        <f t="shared" si="81"/>
        <v>496.15</v>
      </c>
      <c r="I383" s="29">
        <f t="shared" si="81"/>
        <v>1.8420000000000001</v>
      </c>
      <c r="J383" s="29">
        <f t="shared" si="81"/>
        <v>1.427</v>
      </c>
      <c r="K383" s="29">
        <f t="shared" si="81"/>
        <v>3.7070000000000003</v>
      </c>
      <c r="L383" s="29">
        <f t="shared" si="81"/>
        <v>17.741</v>
      </c>
      <c r="M383" s="29">
        <f t="shared" si="81"/>
        <v>126.748</v>
      </c>
      <c r="N383" s="29">
        <f t="shared" si="81"/>
        <v>97.634999999999977</v>
      </c>
      <c r="O383" s="29">
        <f t="shared" si="81"/>
        <v>368.91399999999999</v>
      </c>
      <c r="P383" s="29">
        <f t="shared" si="81"/>
        <v>194.09199999999996</v>
      </c>
      <c r="Q383" s="28"/>
      <c r="R383" s="4"/>
      <c r="S383" s="4"/>
      <c r="T383" s="4"/>
      <c r="U383" s="4"/>
    </row>
    <row r="384" spans="1:21" ht="18.75" customHeight="1" x14ac:dyDescent="0.3">
      <c r="A384" s="64" t="s">
        <v>50</v>
      </c>
      <c r="B384" s="66" t="s">
        <v>159</v>
      </c>
      <c r="C384" s="19" t="s">
        <v>17</v>
      </c>
      <c r="D384" s="17" t="s">
        <v>160</v>
      </c>
      <c r="E384" s="15">
        <v>7.52</v>
      </c>
      <c r="F384" s="15">
        <v>13.46</v>
      </c>
      <c r="G384" s="15">
        <v>1.51</v>
      </c>
      <c r="H384" s="15">
        <v>157</v>
      </c>
      <c r="I384" s="15">
        <v>0.05</v>
      </c>
      <c r="J384" s="15">
        <v>0.31</v>
      </c>
      <c r="K384" s="15">
        <v>0.15</v>
      </c>
      <c r="L384" s="15">
        <v>0.21</v>
      </c>
      <c r="M384" s="15">
        <v>100.54</v>
      </c>
      <c r="N384" s="15">
        <v>16.899999999999999</v>
      </c>
      <c r="O384" s="15">
        <v>138.6</v>
      </c>
      <c r="P384" s="15">
        <v>2.5499999999999998</v>
      </c>
      <c r="Q384" s="67" t="s">
        <v>161</v>
      </c>
      <c r="R384" s="4"/>
      <c r="S384" s="4"/>
      <c r="T384" s="4"/>
      <c r="U384" s="4"/>
    </row>
    <row r="385" spans="1:30" ht="18.75" x14ac:dyDescent="0.3">
      <c r="A385" s="64"/>
      <c r="B385" s="66"/>
      <c r="C385" s="19" t="s">
        <v>26</v>
      </c>
      <c r="D385" s="17" t="s">
        <v>162</v>
      </c>
      <c r="E385" s="15">
        <v>5.73</v>
      </c>
      <c r="F385" s="15">
        <v>11.04</v>
      </c>
      <c r="G385" s="15">
        <v>1.1000000000000001</v>
      </c>
      <c r="H385" s="15">
        <v>127</v>
      </c>
      <c r="I385" s="15">
        <v>0.04</v>
      </c>
      <c r="J385" s="15">
        <v>0.24</v>
      </c>
      <c r="K385" s="15">
        <v>0.12</v>
      </c>
      <c r="L385" s="15">
        <v>0.18</v>
      </c>
      <c r="M385" s="15">
        <v>85.07</v>
      </c>
      <c r="N385" s="15">
        <v>14.3</v>
      </c>
      <c r="O385" s="15">
        <v>105.1</v>
      </c>
      <c r="P385" s="15">
        <v>2.16</v>
      </c>
      <c r="Q385" s="67"/>
      <c r="R385" s="4"/>
      <c r="S385" s="4"/>
      <c r="T385" s="4"/>
      <c r="U385" s="4"/>
      <c r="V385" t="s">
        <v>29</v>
      </c>
    </row>
    <row r="386" spans="1:30" ht="17.45" customHeight="1" x14ac:dyDescent="0.3">
      <c r="A386" s="64"/>
      <c r="B386" s="66" t="s">
        <v>119</v>
      </c>
      <c r="C386" s="17" t="s">
        <v>17</v>
      </c>
      <c r="D386" s="17">
        <v>50</v>
      </c>
      <c r="E386" s="15">
        <v>0.6</v>
      </c>
      <c r="F386" s="15">
        <v>2.35</v>
      </c>
      <c r="G386" s="15">
        <v>3.85</v>
      </c>
      <c r="H386" s="15">
        <v>39</v>
      </c>
      <c r="I386" s="15">
        <v>8.0000000000000002E-3</v>
      </c>
      <c r="J386" s="15">
        <v>8.0000000000000002E-3</v>
      </c>
      <c r="K386" s="15">
        <v>0.35</v>
      </c>
      <c r="L386" s="15">
        <v>5</v>
      </c>
      <c r="M386" s="15">
        <v>11.5</v>
      </c>
      <c r="N386" s="15">
        <v>7</v>
      </c>
      <c r="O386" s="15">
        <v>21</v>
      </c>
      <c r="P386" s="15">
        <v>0.3</v>
      </c>
      <c r="Q386" s="67" t="s">
        <v>120</v>
      </c>
      <c r="R386" s="4"/>
      <c r="S386" s="4"/>
      <c r="T386" s="4"/>
      <c r="U386" s="4"/>
    </row>
    <row r="387" spans="1:30" ht="18.75" x14ac:dyDescent="0.3">
      <c r="A387" s="64"/>
      <c r="B387" s="66"/>
      <c r="C387" s="17" t="s">
        <v>26</v>
      </c>
      <c r="D387" s="17">
        <v>30</v>
      </c>
      <c r="E387" s="15">
        <v>0.7</v>
      </c>
      <c r="F387" s="15">
        <v>1.38</v>
      </c>
      <c r="G387" s="15">
        <v>3.7</v>
      </c>
      <c r="H387" s="15">
        <v>30.03</v>
      </c>
      <c r="I387" s="15">
        <v>5.0000000000000001E-3</v>
      </c>
      <c r="J387" s="15">
        <v>5.0000000000000001E-3</v>
      </c>
      <c r="K387" s="15">
        <v>0.21</v>
      </c>
      <c r="L387" s="15">
        <v>3</v>
      </c>
      <c r="M387" s="15">
        <v>6.9</v>
      </c>
      <c r="N387" s="15">
        <v>4.2</v>
      </c>
      <c r="O387" s="15">
        <v>12.6</v>
      </c>
      <c r="P387" s="15">
        <v>0.18</v>
      </c>
      <c r="Q387" s="67"/>
      <c r="R387" s="4"/>
      <c r="S387" s="4"/>
      <c r="T387" s="4"/>
      <c r="U387" s="4"/>
    </row>
    <row r="388" spans="1:30" ht="18.75" customHeight="1" x14ac:dyDescent="0.3">
      <c r="A388" s="64"/>
      <c r="B388" s="66" t="s">
        <v>229</v>
      </c>
      <c r="C388" s="19" t="s">
        <v>17</v>
      </c>
      <c r="D388" s="19">
        <v>30</v>
      </c>
      <c r="E388" s="14">
        <v>2.25</v>
      </c>
      <c r="F388" s="14">
        <v>2.94</v>
      </c>
      <c r="G388" s="14">
        <v>22.32</v>
      </c>
      <c r="H388" s="14">
        <v>125.1</v>
      </c>
      <c r="I388" s="14">
        <v>0.03</v>
      </c>
      <c r="J388" s="14">
        <v>0.02</v>
      </c>
      <c r="K388" s="14">
        <v>0.31</v>
      </c>
      <c r="L388" s="14">
        <v>0</v>
      </c>
      <c r="M388" s="14">
        <v>8.6999999999999993</v>
      </c>
      <c r="N388" s="14">
        <v>6.18</v>
      </c>
      <c r="O388" s="14">
        <v>18.21</v>
      </c>
      <c r="P388" s="14">
        <v>0.63</v>
      </c>
      <c r="Q388" s="104" t="s">
        <v>73</v>
      </c>
      <c r="R388" s="4"/>
      <c r="S388" s="4"/>
      <c r="T388" s="4"/>
      <c r="U388" s="4"/>
    </row>
    <row r="389" spans="1:30" ht="18.75" x14ac:dyDescent="0.3">
      <c r="A389" s="64"/>
      <c r="B389" s="66"/>
      <c r="C389" s="19" t="s">
        <v>26</v>
      </c>
      <c r="D389" s="19">
        <v>15</v>
      </c>
      <c r="E389" s="14">
        <v>1.1200000000000001</v>
      </c>
      <c r="F389" s="14">
        <v>1.47</v>
      </c>
      <c r="G389" s="14">
        <v>11.16</v>
      </c>
      <c r="H389" s="14">
        <v>62.5</v>
      </c>
      <c r="I389" s="14">
        <v>0.02</v>
      </c>
      <c r="J389" s="14">
        <v>0.01</v>
      </c>
      <c r="K389" s="14">
        <v>0.16</v>
      </c>
      <c r="L389" s="14">
        <v>0</v>
      </c>
      <c r="M389" s="14">
        <v>4.3499999999999996</v>
      </c>
      <c r="N389" s="14">
        <v>3.09</v>
      </c>
      <c r="O389" s="14">
        <v>9.11</v>
      </c>
      <c r="P389" s="14">
        <v>0.31</v>
      </c>
      <c r="Q389" s="104"/>
      <c r="R389" s="4"/>
      <c r="S389" s="4"/>
      <c r="T389" s="4"/>
      <c r="U389" s="4"/>
    </row>
    <row r="390" spans="1:30" ht="18.75" customHeight="1" x14ac:dyDescent="0.3">
      <c r="A390" s="64"/>
      <c r="B390" s="66" t="s">
        <v>205</v>
      </c>
      <c r="C390" s="19" t="s">
        <v>17</v>
      </c>
      <c r="D390" s="19">
        <v>180</v>
      </c>
      <c r="E390" s="14">
        <v>5</v>
      </c>
      <c r="F390" s="14">
        <v>3.93</v>
      </c>
      <c r="G390" s="14">
        <v>7.35</v>
      </c>
      <c r="H390" s="14">
        <v>85.06</v>
      </c>
      <c r="I390" s="14">
        <v>7.0000000000000007E-2</v>
      </c>
      <c r="J390" s="14">
        <v>0.31</v>
      </c>
      <c r="K390" s="14">
        <v>0.18</v>
      </c>
      <c r="L390" s="14">
        <v>1.26</v>
      </c>
      <c r="M390" s="14">
        <v>216</v>
      </c>
      <c r="N390" s="14">
        <v>25.2</v>
      </c>
      <c r="O390" s="14">
        <v>162</v>
      </c>
      <c r="P390" s="14">
        <v>0.18</v>
      </c>
      <c r="Q390" s="67" t="s">
        <v>74</v>
      </c>
      <c r="R390" s="48"/>
      <c r="S390" s="25"/>
      <c r="T390" s="49"/>
      <c r="U390" s="39"/>
      <c r="V390" s="39"/>
      <c r="W390" s="39"/>
      <c r="X390" s="39"/>
      <c r="Y390" s="39"/>
      <c r="Z390" s="25"/>
      <c r="AA390" s="4"/>
      <c r="AB390" s="4"/>
      <c r="AC390" s="4"/>
      <c r="AD390" s="4"/>
    </row>
    <row r="391" spans="1:30" ht="18.75" x14ac:dyDescent="0.3">
      <c r="A391" s="64"/>
      <c r="B391" s="66"/>
      <c r="C391" s="19" t="s">
        <v>26</v>
      </c>
      <c r="D391" s="19">
        <v>150</v>
      </c>
      <c r="E391" s="14">
        <v>4.2</v>
      </c>
      <c r="F391" s="14">
        <v>3.28</v>
      </c>
      <c r="G391" s="14">
        <v>6.13</v>
      </c>
      <c r="H391" s="14">
        <v>70.89</v>
      </c>
      <c r="I391" s="14">
        <v>0.06</v>
      </c>
      <c r="J391" s="14">
        <v>0.26</v>
      </c>
      <c r="K391" s="14">
        <v>0.15</v>
      </c>
      <c r="L391" s="14">
        <v>1.05</v>
      </c>
      <c r="M391" s="14">
        <v>180</v>
      </c>
      <c r="N391" s="14">
        <v>21</v>
      </c>
      <c r="O391" s="14">
        <v>135</v>
      </c>
      <c r="P391" s="14">
        <v>0.15</v>
      </c>
      <c r="Q391" s="67"/>
      <c r="R391" s="48"/>
      <c r="S391" s="25"/>
      <c r="T391" s="49"/>
      <c r="U391" s="39"/>
      <c r="V391" s="39"/>
      <c r="W391" s="39"/>
      <c r="X391" s="39"/>
      <c r="Y391" s="39"/>
      <c r="Z391" s="25"/>
      <c r="AA391" s="4"/>
      <c r="AB391" s="4"/>
      <c r="AC391" s="4"/>
      <c r="AD391" s="4"/>
    </row>
    <row r="392" spans="1:30" ht="18.75" customHeight="1" x14ac:dyDescent="0.3">
      <c r="A392" s="64"/>
      <c r="B392" s="97" t="s">
        <v>46</v>
      </c>
      <c r="C392" s="13" t="s">
        <v>17</v>
      </c>
      <c r="D392" s="13">
        <v>15</v>
      </c>
      <c r="E392" s="14">
        <v>1.1399999999999999</v>
      </c>
      <c r="F392" s="14">
        <v>0.12</v>
      </c>
      <c r="G392" s="14">
        <v>7.38</v>
      </c>
      <c r="H392" s="14">
        <v>35.25</v>
      </c>
      <c r="I392" s="14">
        <f t="shared" ref="I392:P392" si="82">I393*15/10</f>
        <v>2.4E-2</v>
      </c>
      <c r="J392" s="14">
        <f t="shared" si="82"/>
        <v>1.4999999999999999E-2</v>
      </c>
      <c r="K392" s="14">
        <f t="shared" si="82"/>
        <v>0.24</v>
      </c>
      <c r="L392" s="14">
        <f t="shared" si="82"/>
        <v>0</v>
      </c>
      <c r="M392" s="14">
        <f t="shared" si="82"/>
        <v>3.45</v>
      </c>
      <c r="N392" s="14">
        <f t="shared" si="82"/>
        <v>4.95</v>
      </c>
      <c r="O392" s="14">
        <f t="shared" si="82"/>
        <v>13.05</v>
      </c>
      <c r="P392" s="14">
        <f t="shared" si="82"/>
        <v>0.3</v>
      </c>
      <c r="Q392" s="67" t="s">
        <v>47</v>
      </c>
      <c r="R392" s="48"/>
      <c r="S392" s="25"/>
      <c r="T392" s="49"/>
      <c r="U392" s="39"/>
      <c r="V392" s="39"/>
      <c r="W392" s="39"/>
      <c r="X392" s="39"/>
      <c r="Y392" s="39"/>
      <c r="Z392" s="25"/>
      <c r="AA392" s="4"/>
      <c r="AB392" s="4"/>
      <c r="AC392" s="4"/>
      <c r="AD392" s="4"/>
    </row>
    <row r="393" spans="1:30" ht="18.75" x14ac:dyDescent="0.3">
      <c r="A393" s="64"/>
      <c r="B393" s="97"/>
      <c r="C393" s="13" t="s">
        <v>26</v>
      </c>
      <c r="D393" s="19">
        <v>10</v>
      </c>
      <c r="E393" s="14">
        <v>0.76</v>
      </c>
      <c r="F393" s="14">
        <v>0.08</v>
      </c>
      <c r="G393" s="14">
        <v>4.92</v>
      </c>
      <c r="H393" s="14">
        <v>23.5</v>
      </c>
      <c r="I393" s="14">
        <v>1.6E-2</v>
      </c>
      <c r="J393" s="14">
        <v>0.01</v>
      </c>
      <c r="K393" s="14">
        <v>0.16</v>
      </c>
      <c r="L393" s="14">
        <v>0</v>
      </c>
      <c r="M393" s="14">
        <v>2.2999999999999998</v>
      </c>
      <c r="N393" s="14">
        <v>3.3</v>
      </c>
      <c r="O393" s="14">
        <v>8.6999999999999993</v>
      </c>
      <c r="P393" s="14">
        <v>0.2</v>
      </c>
      <c r="Q393" s="67"/>
      <c r="R393" s="48"/>
      <c r="S393" s="25"/>
      <c r="T393" s="49"/>
      <c r="U393" s="39"/>
      <c r="V393" s="39"/>
      <c r="W393" s="39"/>
      <c r="X393" s="39"/>
      <c r="Y393" s="39"/>
      <c r="Z393" s="25"/>
      <c r="AA393" s="4"/>
      <c r="AB393" s="4"/>
      <c r="AC393" s="4"/>
      <c r="AD393" s="4"/>
    </row>
    <row r="394" spans="1:30" ht="18.75" x14ac:dyDescent="0.3">
      <c r="A394" s="64"/>
      <c r="B394" s="28" t="s">
        <v>37</v>
      </c>
      <c r="C394" s="28" t="s">
        <v>17</v>
      </c>
      <c r="D394" s="28">
        <v>405</v>
      </c>
      <c r="E394" s="29">
        <f t="shared" ref="E394:P394" si="83">E384+E386+E388+E390+E392</f>
        <v>16.509999999999998</v>
      </c>
      <c r="F394" s="29">
        <f t="shared" si="83"/>
        <v>22.8</v>
      </c>
      <c r="G394" s="29">
        <f t="shared" si="83"/>
        <v>42.410000000000004</v>
      </c>
      <c r="H394" s="29">
        <f t="shared" si="83"/>
        <v>441.41</v>
      </c>
      <c r="I394" s="29">
        <f t="shared" si="83"/>
        <v>0.182</v>
      </c>
      <c r="J394" s="29">
        <f t="shared" si="83"/>
        <v>0.66300000000000003</v>
      </c>
      <c r="K394" s="29">
        <f t="shared" si="83"/>
        <v>1.23</v>
      </c>
      <c r="L394" s="29">
        <f t="shared" si="83"/>
        <v>6.47</v>
      </c>
      <c r="M394" s="29">
        <f t="shared" si="83"/>
        <v>340.19</v>
      </c>
      <c r="N394" s="29">
        <f t="shared" si="83"/>
        <v>60.230000000000004</v>
      </c>
      <c r="O394" s="29">
        <f t="shared" si="83"/>
        <v>352.86</v>
      </c>
      <c r="P394" s="29">
        <f t="shared" si="83"/>
        <v>3.9599999999999995</v>
      </c>
      <c r="Q394" s="28"/>
      <c r="R394" s="4"/>
      <c r="S394" s="4"/>
      <c r="T394" s="4"/>
      <c r="U394" s="4"/>
    </row>
    <row r="395" spans="1:30" ht="18.75" x14ac:dyDescent="0.3">
      <c r="A395" s="64"/>
      <c r="B395" s="28" t="s">
        <v>38</v>
      </c>
      <c r="C395" s="28" t="s">
        <v>26</v>
      </c>
      <c r="D395" s="28">
        <v>315</v>
      </c>
      <c r="E395" s="29">
        <f t="shared" ref="E395:P395" si="84">E385+E387+E389+E391+E393</f>
        <v>12.51</v>
      </c>
      <c r="F395" s="29">
        <f t="shared" si="84"/>
        <v>17.249999999999996</v>
      </c>
      <c r="G395" s="29">
        <f t="shared" si="84"/>
        <v>27.009999999999998</v>
      </c>
      <c r="H395" s="29">
        <f t="shared" si="84"/>
        <v>313.92</v>
      </c>
      <c r="I395" s="29">
        <f t="shared" si="84"/>
        <v>0.14100000000000001</v>
      </c>
      <c r="J395" s="29">
        <f t="shared" si="84"/>
        <v>0.52500000000000002</v>
      </c>
      <c r="K395" s="29">
        <f t="shared" si="84"/>
        <v>0.8</v>
      </c>
      <c r="L395" s="29">
        <f t="shared" si="84"/>
        <v>4.2300000000000004</v>
      </c>
      <c r="M395" s="29">
        <f t="shared" si="84"/>
        <v>278.62</v>
      </c>
      <c r="N395" s="29">
        <f t="shared" si="84"/>
        <v>45.89</v>
      </c>
      <c r="O395" s="29">
        <f t="shared" si="84"/>
        <v>270.51</v>
      </c>
      <c r="P395" s="29">
        <f t="shared" si="84"/>
        <v>3.0000000000000004</v>
      </c>
      <c r="Q395" s="28"/>
      <c r="R395" s="4"/>
      <c r="S395" s="4"/>
      <c r="T395" s="4"/>
      <c r="U395" s="4"/>
    </row>
    <row r="396" spans="1:30" ht="18.75" x14ac:dyDescent="0.3">
      <c r="A396" s="37"/>
      <c r="B396" s="28" t="s">
        <v>55</v>
      </c>
      <c r="C396" s="28" t="s">
        <v>17</v>
      </c>
      <c r="D396" s="28">
        <f t="shared" ref="D396:P396" si="85">D360+D382+D394</f>
        <v>1539</v>
      </c>
      <c r="E396" s="29">
        <f t="shared" si="85"/>
        <v>49.809999999999995</v>
      </c>
      <c r="F396" s="29">
        <f t="shared" si="85"/>
        <v>51.010000000000005</v>
      </c>
      <c r="G396" s="29">
        <f t="shared" si="85"/>
        <v>175.59</v>
      </c>
      <c r="H396" s="29">
        <f t="shared" si="85"/>
        <v>1374.3500000000001</v>
      </c>
      <c r="I396" s="29">
        <f t="shared" si="85"/>
        <v>3.5489999999999999</v>
      </c>
      <c r="J396" s="29">
        <f t="shared" si="85"/>
        <v>2.29</v>
      </c>
      <c r="K396" s="29">
        <f t="shared" si="85"/>
        <v>6.5279999999999987</v>
      </c>
      <c r="L396" s="29">
        <f t="shared" si="85"/>
        <v>31.477999999999998</v>
      </c>
      <c r="M396" s="29">
        <f t="shared" si="85"/>
        <v>732.36999999999989</v>
      </c>
      <c r="N396" s="29">
        <f t="shared" si="85"/>
        <v>222.67000000000002</v>
      </c>
      <c r="O396" s="29">
        <f t="shared" si="85"/>
        <v>1036.6199999999999</v>
      </c>
      <c r="P396" s="29">
        <f t="shared" si="85"/>
        <v>12.639999999999999</v>
      </c>
      <c r="Q396" s="28"/>
      <c r="R396" s="4"/>
      <c r="S396" s="4"/>
      <c r="T396" s="4"/>
      <c r="U396" s="4"/>
    </row>
    <row r="397" spans="1:30" ht="18.75" x14ac:dyDescent="0.3">
      <c r="A397" s="37"/>
      <c r="B397" s="28" t="s">
        <v>56</v>
      </c>
      <c r="C397" s="28" t="s">
        <v>26</v>
      </c>
      <c r="D397" s="28">
        <f t="shared" ref="D397:P397" si="86">D361+D383+D395</f>
        <v>1245</v>
      </c>
      <c r="E397" s="29">
        <f t="shared" si="86"/>
        <v>40.235999999999997</v>
      </c>
      <c r="F397" s="29">
        <f t="shared" si="86"/>
        <v>39.669999999999995</v>
      </c>
      <c r="G397" s="29">
        <f t="shared" si="86"/>
        <v>136.78</v>
      </c>
      <c r="H397" s="29">
        <f t="shared" si="86"/>
        <v>1070.8700000000001</v>
      </c>
      <c r="I397" s="29">
        <f t="shared" si="86"/>
        <v>2.9930000000000003</v>
      </c>
      <c r="J397" s="29">
        <f t="shared" si="86"/>
        <v>2.0720000000000001</v>
      </c>
      <c r="K397" s="29">
        <f t="shared" si="86"/>
        <v>5.3769999999999998</v>
      </c>
      <c r="L397" s="29">
        <f t="shared" si="86"/>
        <v>25.870999999999999</v>
      </c>
      <c r="M397" s="29">
        <f t="shared" si="86"/>
        <v>611.01800000000003</v>
      </c>
      <c r="N397" s="29">
        <f t="shared" si="86"/>
        <v>179.37499999999994</v>
      </c>
      <c r="O397" s="29">
        <f t="shared" si="86"/>
        <v>833.97399999999993</v>
      </c>
      <c r="P397" s="29">
        <f t="shared" si="86"/>
        <v>198.27199999999996</v>
      </c>
      <c r="Q397" s="28"/>
      <c r="R397" s="4"/>
      <c r="S397" s="4"/>
      <c r="T397" s="4"/>
      <c r="U397" s="4"/>
    </row>
    <row r="398" spans="1:30" ht="26.45" customHeight="1" x14ac:dyDescent="0.3">
      <c r="A398" s="64" t="s">
        <v>3</v>
      </c>
      <c r="B398" s="79" t="s">
        <v>4</v>
      </c>
      <c r="C398" s="79"/>
      <c r="D398" s="79" t="s">
        <v>5</v>
      </c>
      <c r="E398" s="79" t="s">
        <v>6</v>
      </c>
      <c r="F398" s="79"/>
      <c r="G398" s="79"/>
      <c r="H398" s="79" t="s">
        <v>7</v>
      </c>
      <c r="I398" s="64" t="s">
        <v>8</v>
      </c>
      <c r="J398" s="64"/>
      <c r="K398" s="64"/>
      <c r="L398" s="64"/>
      <c r="M398" s="64" t="s">
        <v>9</v>
      </c>
      <c r="N398" s="64"/>
      <c r="O398" s="64"/>
      <c r="P398" s="64"/>
      <c r="Q398" s="79" t="s">
        <v>10</v>
      </c>
      <c r="R398" s="4"/>
      <c r="S398" s="4"/>
      <c r="T398" s="4"/>
      <c r="U398" s="4"/>
    </row>
    <row r="399" spans="1:30" ht="47.1" customHeight="1" x14ac:dyDescent="0.3">
      <c r="A399" s="64"/>
      <c r="B399" s="79"/>
      <c r="C399" s="79"/>
      <c r="D399" s="79"/>
      <c r="E399" s="32" t="s">
        <v>11</v>
      </c>
      <c r="F399" s="32" t="s">
        <v>12</v>
      </c>
      <c r="G399" s="32" t="s">
        <v>13</v>
      </c>
      <c r="H399" s="79"/>
      <c r="I399" s="31" t="s">
        <v>14</v>
      </c>
      <c r="J399" s="31" t="s">
        <v>15</v>
      </c>
      <c r="K399" s="31" t="s">
        <v>16</v>
      </c>
      <c r="L399" s="31" t="s">
        <v>17</v>
      </c>
      <c r="M399" s="31" t="s">
        <v>18</v>
      </c>
      <c r="N399" s="31" t="s">
        <v>19</v>
      </c>
      <c r="O399" s="31" t="s">
        <v>20</v>
      </c>
      <c r="P399" s="31" t="s">
        <v>21</v>
      </c>
      <c r="Q399" s="79"/>
      <c r="R399" s="4"/>
      <c r="S399" s="4"/>
      <c r="T399" s="4"/>
      <c r="U399" s="4"/>
    </row>
    <row r="400" spans="1:30" ht="19.5" customHeight="1" x14ac:dyDescent="0.35">
      <c r="A400" s="81" t="s">
        <v>163</v>
      </c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4"/>
      <c r="S400" s="4"/>
      <c r="T400" s="4"/>
      <c r="U400" s="4"/>
    </row>
    <row r="401" spans="1:21" ht="18.75" customHeight="1" x14ac:dyDescent="0.3">
      <c r="A401" s="64" t="s">
        <v>58</v>
      </c>
      <c r="B401" s="83" t="s">
        <v>164</v>
      </c>
      <c r="C401" s="19" t="s">
        <v>17</v>
      </c>
      <c r="D401" s="19">
        <v>180</v>
      </c>
      <c r="E401" s="14">
        <v>2.88</v>
      </c>
      <c r="F401" s="14">
        <v>4.58</v>
      </c>
      <c r="G401" s="14">
        <v>19.32</v>
      </c>
      <c r="H401" s="14">
        <v>129.6</v>
      </c>
      <c r="I401" s="14">
        <v>4.4999999999999998E-2</v>
      </c>
      <c r="J401" s="14">
        <v>2.7E-2</v>
      </c>
      <c r="K401" s="14">
        <v>0.99</v>
      </c>
      <c r="L401" s="14">
        <v>0.82</v>
      </c>
      <c r="M401" s="14">
        <v>113.8</v>
      </c>
      <c r="N401" s="14">
        <v>10.8</v>
      </c>
      <c r="O401" s="14">
        <v>45</v>
      </c>
      <c r="P401" s="14">
        <v>0.4</v>
      </c>
      <c r="Q401" s="67" t="s">
        <v>165</v>
      </c>
      <c r="R401" s="4"/>
      <c r="S401" s="4"/>
      <c r="T401" s="4"/>
      <c r="U401" s="4"/>
    </row>
    <row r="402" spans="1:21" ht="18.75" x14ac:dyDescent="0.3">
      <c r="A402" s="64"/>
      <c r="B402" s="83"/>
      <c r="C402" s="19" t="s">
        <v>26</v>
      </c>
      <c r="D402" s="19">
        <v>150</v>
      </c>
      <c r="E402" s="14">
        <v>2.4</v>
      </c>
      <c r="F402" s="14">
        <v>3.82</v>
      </c>
      <c r="G402" s="14">
        <v>16.100000000000001</v>
      </c>
      <c r="H402" s="14">
        <v>108</v>
      </c>
      <c r="I402" s="14">
        <v>0.04</v>
      </c>
      <c r="J402" s="14">
        <v>2.3E-2</v>
      </c>
      <c r="K402" s="14">
        <v>0.83</v>
      </c>
      <c r="L402" s="14">
        <v>0.68</v>
      </c>
      <c r="M402" s="14">
        <v>94.8</v>
      </c>
      <c r="N402" s="14">
        <v>9</v>
      </c>
      <c r="O402" s="14">
        <v>37.5</v>
      </c>
      <c r="P402" s="14">
        <v>0.33</v>
      </c>
      <c r="Q402" s="67"/>
      <c r="R402" s="4"/>
      <c r="S402" s="4"/>
      <c r="T402" s="4"/>
      <c r="U402" s="4"/>
    </row>
    <row r="403" spans="1:21" ht="18.75" customHeight="1" x14ac:dyDescent="0.3">
      <c r="A403" s="64"/>
      <c r="B403" s="70" t="s">
        <v>77</v>
      </c>
      <c r="C403" s="19" t="s">
        <v>17</v>
      </c>
      <c r="D403" s="19" t="s">
        <v>220</v>
      </c>
      <c r="E403" s="14">
        <v>2.62</v>
      </c>
      <c r="F403" s="14">
        <v>3.42</v>
      </c>
      <c r="G403" s="14">
        <v>29.53</v>
      </c>
      <c r="H403" s="14">
        <v>159.27000000000001</v>
      </c>
      <c r="I403" s="14">
        <v>0.03</v>
      </c>
      <c r="J403" s="14">
        <v>0.02</v>
      </c>
      <c r="K403" s="14">
        <v>0.32</v>
      </c>
      <c r="L403" s="14">
        <v>7.0000000000000007E-2</v>
      </c>
      <c r="M403" s="14">
        <v>6.93</v>
      </c>
      <c r="N403" s="14">
        <v>7.2</v>
      </c>
      <c r="O403" s="14">
        <v>18.71</v>
      </c>
      <c r="P403" s="14">
        <v>0.56000000000000005</v>
      </c>
      <c r="Q403" s="67" t="s">
        <v>78</v>
      </c>
      <c r="R403" s="4"/>
      <c r="S403" s="4"/>
      <c r="T403" s="4"/>
      <c r="U403" s="4"/>
    </row>
    <row r="404" spans="1:21" ht="18.75" x14ac:dyDescent="0.3">
      <c r="A404" s="64"/>
      <c r="B404" s="70"/>
      <c r="C404" s="19" t="s">
        <v>26</v>
      </c>
      <c r="D404" s="61">
        <v>38640</v>
      </c>
      <c r="E404" s="14">
        <v>1.96</v>
      </c>
      <c r="F404" s="14">
        <v>2.56</v>
      </c>
      <c r="G404" s="14">
        <v>22.14</v>
      </c>
      <c r="H404" s="14">
        <v>119.45</v>
      </c>
      <c r="I404" s="14">
        <v>0.02</v>
      </c>
      <c r="J404" s="14">
        <v>0.01</v>
      </c>
      <c r="K404" s="14">
        <v>0.23</v>
      </c>
      <c r="L404" s="14">
        <v>0.05</v>
      </c>
      <c r="M404" s="14">
        <v>4.95</v>
      </c>
      <c r="N404" s="14">
        <v>5.14</v>
      </c>
      <c r="O404" s="14">
        <v>13.36</v>
      </c>
      <c r="P404" s="14">
        <v>0.4</v>
      </c>
      <c r="Q404" s="67"/>
      <c r="R404" s="4"/>
      <c r="S404" s="4"/>
      <c r="T404" s="4"/>
      <c r="U404" s="4"/>
    </row>
    <row r="405" spans="1:21" ht="17.45" customHeight="1" x14ac:dyDescent="0.3">
      <c r="A405" s="64"/>
      <c r="B405" s="66" t="s">
        <v>238</v>
      </c>
      <c r="C405" s="19" t="s">
        <v>17</v>
      </c>
      <c r="D405" s="33">
        <v>200</v>
      </c>
      <c r="E405" s="34">
        <v>2.97</v>
      </c>
      <c r="F405" s="14">
        <v>2.6</v>
      </c>
      <c r="G405" s="14">
        <v>15.92</v>
      </c>
      <c r="H405" s="14">
        <v>98.8</v>
      </c>
      <c r="I405" s="14">
        <v>0.04</v>
      </c>
      <c r="J405" s="14">
        <v>0.16</v>
      </c>
      <c r="K405" s="14">
        <v>0.12</v>
      </c>
      <c r="L405" s="14">
        <v>1.33</v>
      </c>
      <c r="M405" s="14">
        <v>126.5</v>
      </c>
      <c r="N405" s="14">
        <v>15.4</v>
      </c>
      <c r="O405" s="14">
        <v>92.78</v>
      </c>
      <c r="P405" s="14">
        <v>0.41</v>
      </c>
      <c r="Q405" s="67" t="s">
        <v>79</v>
      </c>
      <c r="R405" s="4"/>
      <c r="S405" s="4"/>
      <c r="T405" s="4"/>
      <c r="U405" s="4"/>
    </row>
    <row r="406" spans="1:21" ht="18.75" x14ac:dyDescent="0.3">
      <c r="A406" s="64"/>
      <c r="B406" s="66"/>
      <c r="C406" s="19" t="s">
        <v>26</v>
      </c>
      <c r="D406" s="33">
        <v>180</v>
      </c>
      <c r="E406" s="34">
        <v>2.67</v>
      </c>
      <c r="F406" s="14">
        <v>2.34</v>
      </c>
      <c r="G406" s="14">
        <v>14.33</v>
      </c>
      <c r="H406" s="14">
        <v>89</v>
      </c>
      <c r="I406" s="14">
        <v>0.04</v>
      </c>
      <c r="J406" s="14">
        <v>0.14000000000000001</v>
      </c>
      <c r="K406" s="14">
        <v>0.11</v>
      </c>
      <c r="L406" s="14">
        <v>1.2</v>
      </c>
      <c r="M406" s="14">
        <v>113.9</v>
      </c>
      <c r="N406" s="14">
        <v>13.9</v>
      </c>
      <c r="O406" s="14">
        <v>83.5</v>
      </c>
      <c r="P406" s="14">
        <v>0.37</v>
      </c>
      <c r="Q406" s="67"/>
      <c r="R406" s="4"/>
      <c r="S406" s="4"/>
      <c r="T406" s="4"/>
      <c r="U406" s="4"/>
    </row>
    <row r="407" spans="1:21" ht="18.75" x14ac:dyDescent="0.3">
      <c r="A407" s="64"/>
      <c r="B407" s="28" t="s">
        <v>37</v>
      </c>
      <c r="C407" s="28" t="s">
        <v>17</v>
      </c>
      <c r="D407" s="28">
        <v>415</v>
      </c>
      <c r="E407" s="29">
        <f t="shared" ref="E407:P407" si="87">E401+E403+E405</f>
        <v>8.4700000000000006</v>
      </c>
      <c r="F407" s="29">
        <f t="shared" si="87"/>
        <v>10.6</v>
      </c>
      <c r="G407" s="29">
        <f t="shared" si="87"/>
        <v>64.77</v>
      </c>
      <c r="H407" s="29">
        <f t="shared" si="87"/>
        <v>387.67</v>
      </c>
      <c r="I407" s="29">
        <f t="shared" si="87"/>
        <v>0.11499999999999999</v>
      </c>
      <c r="J407" s="29">
        <f t="shared" si="87"/>
        <v>0.20700000000000002</v>
      </c>
      <c r="K407" s="29">
        <f t="shared" si="87"/>
        <v>1.4300000000000002</v>
      </c>
      <c r="L407" s="29">
        <f t="shared" si="87"/>
        <v>2.2199999999999998</v>
      </c>
      <c r="M407" s="29">
        <f t="shared" si="87"/>
        <v>247.23</v>
      </c>
      <c r="N407" s="29">
        <f t="shared" si="87"/>
        <v>33.4</v>
      </c>
      <c r="O407" s="29">
        <f t="shared" si="87"/>
        <v>156.49</v>
      </c>
      <c r="P407" s="29">
        <f t="shared" si="87"/>
        <v>1.37</v>
      </c>
      <c r="Q407" s="28"/>
      <c r="R407" s="4"/>
      <c r="S407" s="4"/>
      <c r="T407" s="4"/>
      <c r="U407" s="4"/>
    </row>
    <row r="408" spans="1:21" ht="18.75" x14ac:dyDescent="0.3">
      <c r="A408" s="64"/>
      <c r="B408" s="28" t="s">
        <v>38</v>
      </c>
      <c r="C408" s="28" t="s">
        <v>26</v>
      </c>
      <c r="D408" s="28">
        <v>355</v>
      </c>
      <c r="E408" s="29">
        <f t="shared" ref="E408:P408" si="88">E402+E404+E406</f>
        <v>7.0299999999999994</v>
      </c>
      <c r="F408" s="29">
        <f t="shared" si="88"/>
        <v>8.7199999999999989</v>
      </c>
      <c r="G408" s="29">
        <f t="shared" si="88"/>
        <v>52.57</v>
      </c>
      <c r="H408" s="29">
        <f t="shared" si="88"/>
        <v>316.45</v>
      </c>
      <c r="I408" s="29">
        <f t="shared" si="88"/>
        <v>0.1</v>
      </c>
      <c r="J408" s="29">
        <f t="shared" si="88"/>
        <v>0.17300000000000001</v>
      </c>
      <c r="K408" s="29">
        <f t="shared" si="88"/>
        <v>1.1700000000000002</v>
      </c>
      <c r="L408" s="29">
        <f t="shared" si="88"/>
        <v>1.9300000000000002</v>
      </c>
      <c r="M408" s="29">
        <f t="shared" si="88"/>
        <v>213.65</v>
      </c>
      <c r="N408" s="29">
        <f t="shared" si="88"/>
        <v>28.04</v>
      </c>
      <c r="O408" s="29">
        <f t="shared" si="88"/>
        <v>134.36000000000001</v>
      </c>
      <c r="P408" s="29">
        <f t="shared" si="88"/>
        <v>1.1000000000000001</v>
      </c>
      <c r="Q408" s="28"/>
      <c r="R408" s="4"/>
      <c r="S408" s="4"/>
      <c r="T408" s="4"/>
      <c r="U408" s="4"/>
    </row>
    <row r="409" spans="1:21" ht="18.75" customHeight="1" x14ac:dyDescent="0.3">
      <c r="A409" s="64" t="s">
        <v>39</v>
      </c>
      <c r="B409" s="71" t="s">
        <v>40</v>
      </c>
      <c r="C409" s="22" t="s">
        <v>17</v>
      </c>
      <c r="D409" s="22" t="s">
        <v>203</v>
      </c>
      <c r="E409" s="23">
        <v>0.4</v>
      </c>
      <c r="F409" s="23">
        <v>0.4</v>
      </c>
      <c r="G409" s="23">
        <v>9.8000000000000007</v>
      </c>
      <c r="H409" s="23">
        <v>44</v>
      </c>
      <c r="I409" s="23">
        <v>0.03</v>
      </c>
      <c r="J409" s="23">
        <v>0.02</v>
      </c>
      <c r="K409" s="23">
        <v>0.3</v>
      </c>
      <c r="L409" s="23">
        <v>10</v>
      </c>
      <c r="M409" s="23">
        <v>16</v>
      </c>
      <c r="N409" s="23">
        <v>9</v>
      </c>
      <c r="O409" s="23">
        <v>11</v>
      </c>
      <c r="P409" s="23">
        <v>2.2000000000000002</v>
      </c>
      <c r="Q409" s="67" t="s">
        <v>41</v>
      </c>
      <c r="R409" s="4"/>
      <c r="S409" s="4"/>
      <c r="T409" s="4"/>
      <c r="U409" s="4"/>
    </row>
    <row r="410" spans="1:21" ht="18.75" x14ac:dyDescent="0.3">
      <c r="A410" s="64"/>
      <c r="B410" s="71"/>
      <c r="C410" s="22" t="s">
        <v>26</v>
      </c>
      <c r="D410" s="22" t="s">
        <v>203</v>
      </c>
      <c r="E410" s="23">
        <v>0.4</v>
      </c>
      <c r="F410" s="23">
        <v>0.4</v>
      </c>
      <c r="G410" s="23">
        <v>9.8000000000000007</v>
      </c>
      <c r="H410" s="23">
        <v>44</v>
      </c>
      <c r="I410" s="23">
        <v>0.03</v>
      </c>
      <c r="J410" s="23">
        <v>0.02</v>
      </c>
      <c r="K410" s="23">
        <v>0.3</v>
      </c>
      <c r="L410" s="23">
        <v>10</v>
      </c>
      <c r="M410" s="23">
        <v>16</v>
      </c>
      <c r="N410" s="23">
        <v>9</v>
      </c>
      <c r="O410" s="23">
        <v>11</v>
      </c>
      <c r="P410" s="23">
        <v>2.2000000000000002</v>
      </c>
      <c r="Q410" s="67"/>
      <c r="R410" s="4"/>
      <c r="S410" s="4"/>
      <c r="T410" s="4"/>
      <c r="U410" s="4"/>
    </row>
    <row r="411" spans="1:21" ht="17.45" customHeight="1" x14ac:dyDescent="0.3">
      <c r="A411" s="64"/>
      <c r="B411" s="71"/>
      <c r="C411" s="54" t="s">
        <v>17</v>
      </c>
      <c r="D411" s="55">
        <v>200</v>
      </c>
      <c r="E411" s="56">
        <v>1</v>
      </c>
      <c r="F411" s="14">
        <v>0</v>
      </c>
      <c r="G411" s="14">
        <v>20.2</v>
      </c>
      <c r="H411" s="14">
        <v>85.3</v>
      </c>
      <c r="I411" s="23">
        <v>0</v>
      </c>
      <c r="J411" s="23">
        <v>0</v>
      </c>
      <c r="K411" s="23">
        <v>0.11</v>
      </c>
      <c r="L411" s="23">
        <v>0</v>
      </c>
      <c r="M411" s="23">
        <v>17</v>
      </c>
      <c r="N411" s="23">
        <v>9</v>
      </c>
      <c r="O411" s="23">
        <v>12</v>
      </c>
      <c r="P411" s="23">
        <v>2</v>
      </c>
      <c r="Q411" s="67" t="s">
        <v>42</v>
      </c>
      <c r="R411" s="4"/>
      <c r="S411" s="4"/>
      <c r="T411" s="4"/>
      <c r="U411" s="4"/>
    </row>
    <row r="412" spans="1:21" ht="18.75" x14ac:dyDescent="0.3">
      <c r="A412" s="64"/>
      <c r="B412" s="71"/>
      <c r="C412" s="22" t="s">
        <v>26</v>
      </c>
      <c r="D412" s="55" t="s">
        <v>219</v>
      </c>
      <c r="E412" s="56">
        <v>1</v>
      </c>
      <c r="F412" s="14">
        <v>0</v>
      </c>
      <c r="G412" s="14">
        <v>20.2</v>
      </c>
      <c r="H412" s="14">
        <v>85.3</v>
      </c>
      <c r="I412" s="23">
        <v>0</v>
      </c>
      <c r="J412" s="23">
        <v>0</v>
      </c>
      <c r="K412" s="23">
        <v>0.11</v>
      </c>
      <c r="L412" s="23">
        <v>0</v>
      </c>
      <c r="M412" s="23">
        <v>17</v>
      </c>
      <c r="N412" s="23">
        <v>9</v>
      </c>
      <c r="O412" s="23">
        <v>12</v>
      </c>
      <c r="P412" s="23">
        <v>2</v>
      </c>
      <c r="Q412" s="67"/>
      <c r="R412" s="4"/>
      <c r="S412" s="4"/>
      <c r="T412" s="4"/>
      <c r="U412" s="4"/>
    </row>
    <row r="413" spans="1:21" ht="17.45" customHeight="1" x14ac:dyDescent="0.3">
      <c r="A413" s="64" t="s">
        <v>43</v>
      </c>
      <c r="B413" s="91" t="s">
        <v>119</v>
      </c>
      <c r="C413" s="16" t="s">
        <v>17</v>
      </c>
      <c r="D413" s="16">
        <v>50</v>
      </c>
      <c r="E413" s="15">
        <v>0.6</v>
      </c>
      <c r="F413" s="15">
        <v>2.35</v>
      </c>
      <c r="G413" s="15">
        <v>3.85</v>
      </c>
      <c r="H413" s="15">
        <v>39</v>
      </c>
      <c r="I413" s="15">
        <v>8.0000000000000002E-3</v>
      </c>
      <c r="J413" s="15">
        <v>8.0000000000000002E-3</v>
      </c>
      <c r="K413" s="15">
        <v>0.35</v>
      </c>
      <c r="L413" s="15">
        <v>5</v>
      </c>
      <c r="M413" s="15">
        <v>11.5</v>
      </c>
      <c r="N413" s="15">
        <v>7</v>
      </c>
      <c r="O413" s="15">
        <v>21</v>
      </c>
      <c r="P413" s="15">
        <v>0.3</v>
      </c>
      <c r="Q413" s="66" t="s">
        <v>120</v>
      </c>
      <c r="R413" s="4"/>
      <c r="S413" s="4"/>
      <c r="T413" s="4"/>
      <c r="U413" s="4"/>
    </row>
    <row r="414" spans="1:21" ht="18.75" x14ac:dyDescent="0.3">
      <c r="A414" s="64"/>
      <c r="B414" s="91" t="s">
        <v>119</v>
      </c>
      <c r="C414" s="16" t="s">
        <v>26</v>
      </c>
      <c r="D414" s="16">
        <v>30</v>
      </c>
      <c r="E414" s="15">
        <v>0.7</v>
      </c>
      <c r="F414" s="15">
        <v>1.38</v>
      </c>
      <c r="G414" s="15">
        <v>3.7</v>
      </c>
      <c r="H414" s="15">
        <v>30.03</v>
      </c>
      <c r="I414" s="15">
        <v>5.0000000000000001E-3</v>
      </c>
      <c r="J414" s="15">
        <v>5.0000000000000001E-3</v>
      </c>
      <c r="K414" s="15">
        <v>0.21</v>
      </c>
      <c r="L414" s="15">
        <v>3</v>
      </c>
      <c r="M414" s="15">
        <v>6.9</v>
      </c>
      <c r="N414" s="15">
        <v>4.2</v>
      </c>
      <c r="O414" s="15">
        <v>12.6</v>
      </c>
      <c r="P414" s="15">
        <v>0.18</v>
      </c>
      <c r="Q414" s="66"/>
      <c r="R414" s="4"/>
      <c r="S414" s="4"/>
      <c r="T414" s="4"/>
      <c r="U414" s="4"/>
    </row>
    <row r="415" spans="1:21" ht="18.75" customHeight="1" x14ac:dyDescent="0.3">
      <c r="A415" s="64"/>
      <c r="B415" s="66" t="s">
        <v>166</v>
      </c>
      <c r="C415" s="19" t="s">
        <v>17</v>
      </c>
      <c r="D415" s="19">
        <v>200</v>
      </c>
      <c r="E415" s="14">
        <v>1.45</v>
      </c>
      <c r="F415" s="14">
        <v>3.93</v>
      </c>
      <c r="G415" s="14">
        <v>10.199999999999999</v>
      </c>
      <c r="H415" s="14">
        <v>85</v>
      </c>
      <c r="I415" s="14">
        <v>0.05</v>
      </c>
      <c r="J415" s="14">
        <v>0.05</v>
      </c>
      <c r="K415" s="14">
        <v>0.8</v>
      </c>
      <c r="L415" s="14">
        <v>16.88</v>
      </c>
      <c r="M415" s="14">
        <v>40</v>
      </c>
      <c r="N415" s="14">
        <v>18.399999999999999</v>
      </c>
      <c r="O415" s="14">
        <v>74.400000000000006</v>
      </c>
      <c r="P415" s="14">
        <v>0.68</v>
      </c>
      <c r="Q415" s="67" t="s">
        <v>167</v>
      </c>
      <c r="R415" s="4"/>
      <c r="S415" s="4"/>
      <c r="T415" s="4" t="s">
        <v>29</v>
      </c>
      <c r="U415" s="4"/>
    </row>
    <row r="416" spans="1:21" ht="18.75" x14ac:dyDescent="0.3">
      <c r="A416" s="64"/>
      <c r="B416" s="66"/>
      <c r="C416" s="19" t="s">
        <v>26</v>
      </c>
      <c r="D416" s="19">
        <v>150</v>
      </c>
      <c r="E416" s="14">
        <v>1.0900000000000001</v>
      </c>
      <c r="F416" s="14">
        <v>2.95</v>
      </c>
      <c r="G416" s="14">
        <v>7.65</v>
      </c>
      <c r="H416" s="14">
        <v>61.5</v>
      </c>
      <c r="I416" s="14">
        <v>4.4999999999999998E-2</v>
      </c>
      <c r="J416" s="14">
        <v>4.4999999999999998E-2</v>
      </c>
      <c r="K416" s="14">
        <v>0.72</v>
      </c>
      <c r="L416" s="14">
        <v>15.2</v>
      </c>
      <c r="M416" s="14">
        <v>36</v>
      </c>
      <c r="N416" s="14">
        <v>16.559999999999999</v>
      </c>
      <c r="O416" s="14">
        <v>66.959999999999994</v>
      </c>
      <c r="P416" s="14">
        <v>0.61</v>
      </c>
      <c r="Q416" s="67"/>
      <c r="R416" s="4" t="s">
        <v>29</v>
      </c>
      <c r="S416" s="4"/>
      <c r="T416" s="4"/>
      <c r="U416" s="4"/>
    </row>
    <row r="417" spans="1:21" ht="18.75" customHeight="1" x14ac:dyDescent="0.3">
      <c r="A417" s="64"/>
      <c r="B417" s="66" t="s">
        <v>123</v>
      </c>
      <c r="C417" s="19" t="s">
        <v>17</v>
      </c>
      <c r="D417" s="19">
        <v>20</v>
      </c>
      <c r="E417" s="14">
        <v>1.2</v>
      </c>
      <c r="F417" s="14">
        <v>0.8</v>
      </c>
      <c r="G417" s="14">
        <v>8.4</v>
      </c>
      <c r="H417" s="14">
        <v>43.1</v>
      </c>
      <c r="I417" s="14">
        <v>0.03</v>
      </c>
      <c r="J417" s="14">
        <v>0.01</v>
      </c>
      <c r="K417" s="14">
        <v>0.32</v>
      </c>
      <c r="L417" s="14">
        <v>0.04</v>
      </c>
      <c r="M417" s="14">
        <v>4.3600000000000003</v>
      </c>
      <c r="N417" s="14">
        <v>1.8</v>
      </c>
      <c r="O417" s="14">
        <v>16.260000000000002</v>
      </c>
      <c r="P417" s="14">
        <v>0.16</v>
      </c>
      <c r="Q417" s="67" t="s">
        <v>124</v>
      </c>
      <c r="R417" s="25"/>
      <c r="S417" s="25"/>
      <c r="T417" s="25"/>
      <c r="U417" s="25"/>
    </row>
    <row r="418" spans="1:21" ht="18.75" x14ac:dyDescent="0.3">
      <c r="A418" s="64"/>
      <c r="B418" s="66"/>
      <c r="C418" s="19" t="s">
        <v>26</v>
      </c>
      <c r="D418" s="19">
        <v>20</v>
      </c>
      <c r="E418" s="14">
        <v>1.2</v>
      </c>
      <c r="F418" s="14">
        <v>0.8</v>
      </c>
      <c r="G418" s="14">
        <v>8.4</v>
      </c>
      <c r="H418" s="14">
        <v>43.1</v>
      </c>
      <c r="I418" s="14">
        <v>0.03</v>
      </c>
      <c r="J418" s="14">
        <v>0.01</v>
      </c>
      <c r="K418" s="14">
        <v>0.32</v>
      </c>
      <c r="L418" s="14">
        <v>0.04</v>
      </c>
      <c r="M418" s="14">
        <v>4.3600000000000003</v>
      </c>
      <c r="N418" s="14">
        <v>1.8</v>
      </c>
      <c r="O418" s="14">
        <v>16.260000000000002</v>
      </c>
      <c r="P418" s="14">
        <v>0.16</v>
      </c>
      <c r="Q418" s="67"/>
      <c r="R418" s="25"/>
      <c r="S418" s="25"/>
      <c r="T418" s="25" t="s">
        <v>29</v>
      </c>
      <c r="U418" s="25"/>
    </row>
    <row r="419" spans="1:21" ht="18.75" customHeight="1" x14ac:dyDescent="0.3">
      <c r="A419" s="64"/>
      <c r="B419" s="66" t="s">
        <v>230</v>
      </c>
      <c r="C419" s="19" t="s">
        <v>17</v>
      </c>
      <c r="D419" s="19" t="s">
        <v>231</v>
      </c>
      <c r="E419" s="14">
        <v>15.81</v>
      </c>
      <c r="F419" s="14">
        <v>19.690000000000001</v>
      </c>
      <c r="G419" s="14">
        <v>11.59</v>
      </c>
      <c r="H419" s="14">
        <v>286.8</v>
      </c>
      <c r="I419" s="14">
        <v>0.11</v>
      </c>
      <c r="J419" s="14">
        <v>0.3</v>
      </c>
      <c r="K419" s="14">
        <v>2.59</v>
      </c>
      <c r="L419" s="14">
        <v>12.04</v>
      </c>
      <c r="M419" s="14">
        <v>50.66</v>
      </c>
      <c r="N419" s="14">
        <v>7.8</v>
      </c>
      <c r="O419" s="14">
        <v>31.5</v>
      </c>
      <c r="P419" s="14">
        <v>1.45</v>
      </c>
      <c r="Q419" s="67" t="s">
        <v>233</v>
      </c>
      <c r="R419" s="4"/>
      <c r="S419" s="4"/>
      <c r="T419" s="4"/>
      <c r="U419" s="4"/>
    </row>
    <row r="420" spans="1:21" ht="19.899999999999999" customHeight="1" x14ac:dyDescent="0.3">
      <c r="A420" s="64"/>
      <c r="B420" s="66"/>
      <c r="C420" s="19" t="s">
        <v>26</v>
      </c>
      <c r="D420" s="19" t="s">
        <v>232</v>
      </c>
      <c r="E420" s="14">
        <v>12.65</v>
      </c>
      <c r="F420" s="14">
        <v>15.75</v>
      </c>
      <c r="G420" s="14">
        <v>9.27</v>
      </c>
      <c r="H420" s="14">
        <v>229.44</v>
      </c>
      <c r="I420" s="14">
        <v>0.09</v>
      </c>
      <c r="J420" s="14">
        <v>0.24</v>
      </c>
      <c r="K420" s="14">
        <v>1.85</v>
      </c>
      <c r="L420" s="14">
        <v>9.6300000000000008</v>
      </c>
      <c r="M420" s="14">
        <v>40.53</v>
      </c>
      <c r="N420" s="14">
        <v>5.0599999999999996</v>
      </c>
      <c r="O420" s="14">
        <v>22.5</v>
      </c>
      <c r="P420" s="14">
        <v>1.1599999999999999</v>
      </c>
      <c r="Q420" s="67"/>
      <c r="R420" s="4"/>
      <c r="S420" s="4"/>
      <c r="T420" s="4"/>
      <c r="U420" s="4"/>
    </row>
    <row r="421" spans="1:21" ht="18.75" customHeight="1" x14ac:dyDescent="0.3">
      <c r="A421" s="64"/>
      <c r="B421" s="66" t="s">
        <v>240</v>
      </c>
      <c r="C421" s="19" t="s">
        <v>17</v>
      </c>
      <c r="D421" s="19">
        <v>180</v>
      </c>
      <c r="E421" s="14">
        <v>0.43</v>
      </c>
      <c r="F421" s="14">
        <v>0.25</v>
      </c>
      <c r="G421" s="14">
        <v>12.66</v>
      </c>
      <c r="H421" s="14">
        <v>54.61</v>
      </c>
      <c r="I421" s="14">
        <v>8.9999999999999993E-3</v>
      </c>
      <c r="J421" s="14">
        <v>8.9999999999999993E-3</v>
      </c>
      <c r="K421" s="14">
        <v>0</v>
      </c>
      <c r="L421" s="14">
        <v>2.34</v>
      </c>
      <c r="M421" s="14">
        <v>13.37</v>
      </c>
      <c r="N421" s="14">
        <v>3.24</v>
      </c>
      <c r="O421" s="14">
        <v>0</v>
      </c>
      <c r="P421" s="14">
        <v>0.4</v>
      </c>
      <c r="Q421" s="67" t="s">
        <v>45</v>
      </c>
      <c r="R421" s="4"/>
      <c r="S421" s="4"/>
      <c r="T421" s="4"/>
      <c r="U421" s="4"/>
    </row>
    <row r="422" spans="1:21" ht="18.75" x14ac:dyDescent="0.3">
      <c r="A422" s="64"/>
      <c r="B422" s="66"/>
      <c r="C422" s="19" t="s">
        <v>26</v>
      </c>
      <c r="D422" s="19">
        <v>150</v>
      </c>
      <c r="E422" s="14">
        <v>0.36</v>
      </c>
      <c r="F422" s="14">
        <v>0.21</v>
      </c>
      <c r="G422" s="14">
        <v>10.55</v>
      </c>
      <c r="H422" s="14">
        <v>45.51</v>
      </c>
      <c r="I422" s="14">
        <v>7.0000000000000001E-3</v>
      </c>
      <c r="J422" s="14">
        <v>7.0000000000000001E-3</v>
      </c>
      <c r="K422" s="14">
        <v>0</v>
      </c>
      <c r="L422" s="14">
        <v>1.9</v>
      </c>
      <c r="M422" s="14">
        <v>11.14</v>
      </c>
      <c r="N422" s="14">
        <v>2.7</v>
      </c>
      <c r="O422" s="14">
        <v>0</v>
      </c>
      <c r="P422" s="14">
        <v>0.33</v>
      </c>
      <c r="Q422" s="67"/>
      <c r="R422" s="4"/>
      <c r="S422" s="4"/>
      <c r="T422" s="4"/>
      <c r="U422" s="4"/>
    </row>
    <row r="423" spans="1:21" ht="18.75" customHeight="1" x14ac:dyDescent="0.3">
      <c r="A423" s="64"/>
      <c r="B423" s="66" t="s">
        <v>46</v>
      </c>
      <c r="C423" s="19" t="s">
        <v>17</v>
      </c>
      <c r="D423" s="45">
        <v>15</v>
      </c>
      <c r="E423" s="47">
        <v>1.52</v>
      </c>
      <c r="F423" s="47">
        <v>0.16</v>
      </c>
      <c r="G423" s="47">
        <v>9.84</v>
      </c>
      <c r="H423" s="47">
        <v>47</v>
      </c>
      <c r="I423" s="47">
        <v>3.3300000000000003E-2</v>
      </c>
      <c r="J423" s="47">
        <v>1.2999999999999999E-2</v>
      </c>
      <c r="K423" s="47">
        <v>0.32</v>
      </c>
      <c r="L423" s="47">
        <v>0</v>
      </c>
      <c r="M423" s="47">
        <v>4.5999999999999996</v>
      </c>
      <c r="N423" s="47">
        <v>6.6</v>
      </c>
      <c r="O423" s="47">
        <v>17.399999999999999</v>
      </c>
      <c r="P423" s="47">
        <v>0.4</v>
      </c>
      <c r="Q423" s="67" t="s">
        <v>47</v>
      </c>
      <c r="R423" s="4"/>
      <c r="S423" s="4"/>
      <c r="T423" s="4"/>
      <c r="U423" s="4" t="s">
        <v>29</v>
      </c>
    </row>
    <row r="424" spans="1:21" ht="18.75" x14ac:dyDescent="0.3">
      <c r="A424" s="64"/>
      <c r="B424" s="66"/>
      <c r="C424" s="19" t="s">
        <v>26</v>
      </c>
      <c r="D424" s="13">
        <v>10</v>
      </c>
      <c r="E424" s="14">
        <v>1.1399999999999999</v>
      </c>
      <c r="F424" s="14">
        <v>0.12</v>
      </c>
      <c r="G424" s="14">
        <v>7.38</v>
      </c>
      <c r="H424" s="14">
        <v>35.25</v>
      </c>
      <c r="I424" s="14">
        <f t="shared" ref="I424:P424" si="89">I425*15/10</f>
        <v>2.9099999999999997</v>
      </c>
      <c r="J424" s="14">
        <f t="shared" si="89"/>
        <v>5.5499999999999994E-2</v>
      </c>
      <c r="K424" s="14">
        <f t="shared" si="89"/>
        <v>0.39</v>
      </c>
      <c r="L424" s="14">
        <f t="shared" si="89"/>
        <v>0</v>
      </c>
      <c r="M424" s="14">
        <f t="shared" si="89"/>
        <v>20.925000000000001</v>
      </c>
      <c r="N424" s="14">
        <f t="shared" si="89"/>
        <v>26.085000000000001</v>
      </c>
      <c r="O424" s="14">
        <f t="shared" si="89"/>
        <v>87.69</v>
      </c>
      <c r="P424" s="14">
        <f t="shared" si="89"/>
        <v>2.1599999999999997</v>
      </c>
      <c r="Q424" s="67"/>
      <c r="R424" s="4"/>
      <c r="S424" s="4"/>
      <c r="T424" s="4"/>
      <c r="U424" s="4"/>
    </row>
    <row r="425" spans="1:21" ht="18.75" customHeight="1" x14ac:dyDescent="0.3">
      <c r="A425" s="64"/>
      <c r="B425" s="66" t="s">
        <v>48</v>
      </c>
      <c r="C425" s="19" t="s">
        <v>17</v>
      </c>
      <c r="D425" s="19">
        <v>37</v>
      </c>
      <c r="E425" s="14">
        <v>2.4700000000000002</v>
      </c>
      <c r="F425" s="14">
        <v>0.45</v>
      </c>
      <c r="G425" s="14">
        <v>12.52</v>
      </c>
      <c r="H425" s="14">
        <v>65.25</v>
      </c>
      <c r="I425" s="14">
        <v>1.94</v>
      </c>
      <c r="J425" s="14">
        <v>3.6999999999999998E-2</v>
      </c>
      <c r="K425" s="14">
        <v>0.26</v>
      </c>
      <c r="L425" s="14">
        <v>0</v>
      </c>
      <c r="M425" s="14">
        <v>13.95</v>
      </c>
      <c r="N425" s="14">
        <v>17.39</v>
      </c>
      <c r="O425" s="14">
        <v>58.46</v>
      </c>
      <c r="P425" s="14">
        <v>1.44</v>
      </c>
      <c r="Q425" s="67" t="s">
        <v>49</v>
      </c>
      <c r="R425" s="4"/>
      <c r="S425" s="4"/>
      <c r="T425" s="4"/>
      <c r="U425" s="4"/>
    </row>
    <row r="426" spans="1:21" ht="18.75" x14ac:dyDescent="0.3">
      <c r="A426" s="64"/>
      <c r="B426" s="66"/>
      <c r="C426" s="19" t="s">
        <v>26</v>
      </c>
      <c r="D426" s="19">
        <v>30</v>
      </c>
      <c r="E426" s="14">
        <v>1.98</v>
      </c>
      <c r="F426" s="14">
        <v>0.36</v>
      </c>
      <c r="G426" s="14">
        <v>10.02</v>
      </c>
      <c r="H426" s="14">
        <v>52.2</v>
      </c>
      <c r="I426" s="14">
        <v>1.6</v>
      </c>
      <c r="J426" s="14">
        <v>0.03</v>
      </c>
      <c r="K426" s="14">
        <v>0.21</v>
      </c>
      <c r="L426" s="14">
        <v>0</v>
      </c>
      <c r="M426" s="14">
        <v>10.5</v>
      </c>
      <c r="N426" s="14">
        <v>14.1</v>
      </c>
      <c r="O426" s="14">
        <v>47.4</v>
      </c>
      <c r="P426" s="14">
        <v>1.17</v>
      </c>
      <c r="Q426" s="67"/>
      <c r="R426" s="4"/>
      <c r="S426" s="4"/>
      <c r="T426" s="4"/>
      <c r="U426" s="4"/>
    </row>
    <row r="427" spans="1:21" ht="18.75" x14ac:dyDescent="0.3">
      <c r="A427" s="64"/>
      <c r="B427" s="28" t="s">
        <v>37</v>
      </c>
      <c r="C427" s="28" t="s">
        <v>17</v>
      </c>
      <c r="D427" s="28">
        <v>637</v>
      </c>
      <c r="E427" s="29">
        <f t="shared" ref="E427:P427" si="90">E413+E415+E417+E419+E421+E423+E425</f>
        <v>23.48</v>
      </c>
      <c r="F427" s="29">
        <f t="shared" si="90"/>
        <v>27.630000000000003</v>
      </c>
      <c r="G427" s="29">
        <f t="shared" si="90"/>
        <v>69.06</v>
      </c>
      <c r="H427" s="29">
        <f t="shared" si="90"/>
        <v>620.76</v>
      </c>
      <c r="I427" s="29">
        <f t="shared" si="90"/>
        <v>2.1802999999999999</v>
      </c>
      <c r="J427" s="29">
        <f t="shared" si="90"/>
        <v>0.42699999999999999</v>
      </c>
      <c r="K427" s="29">
        <f t="shared" si="90"/>
        <v>4.6399999999999997</v>
      </c>
      <c r="L427" s="29">
        <f t="shared" si="90"/>
        <v>36.299999999999997</v>
      </c>
      <c r="M427" s="29">
        <f t="shared" si="90"/>
        <v>138.44</v>
      </c>
      <c r="N427" s="29">
        <f t="shared" si="90"/>
        <v>62.230000000000004</v>
      </c>
      <c r="O427" s="29">
        <f t="shared" si="90"/>
        <v>219.02000000000004</v>
      </c>
      <c r="P427" s="29">
        <f t="shared" si="90"/>
        <v>4.83</v>
      </c>
      <c r="Q427" s="28"/>
      <c r="R427" s="4"/>
      <c r="S427" s="4"/>
      <c r="T427" s="4"/>
      <c r="U427" s="4"/>
    </row>
    <row r="428" spans="1:21" ht="18.75" x14ac:dyDescent="0.3">
      <c r="A428" s="64"/>
      <c r="B428" s="46" t="s">
        <v>38</v>
      </c>
      <c r="C428" s="46" t="s">
        <v>26</v>
      </c>
      <c r="D428" s="28">
        <v>505</v>
      </c>
      <c r="E428" s="29">
        <f t="shared" ref="E428:P428" si="91">E414+E416+E418+E420+E422+E424+E426</f>
        <v>19.12</v>
      </c>
      <c r="F428" s="29">
        <f t="shared" si="91"/>
        <v>21.57</v>
      </c>
      <c r="G428" s="29">
        <f t="shared" si="91"/>
        <v>56.97</v>
      </c>
      <c r="H428" s="29">
        <f t="shared" si="91"/>
        <v>497.03</v>
      </c>
      <c r="I428" s="29">
        <f t="shared" si="91"/>
        <v>4.6869999999999994</v>
      </c>
      <c r="J428" s="29">
        <f t="shared" si="91"/>
        <v>0.39249999999999996</v>
      </c>
      <c r="K428" s="29">
        <f t="shared" si="91"/>
        <v>3.7</v>
      </c>
      <c r="L428" s="29">
        <f t="shared" si="91"/>
        <v>29.769999999999996</v>
      </c>
      <c r="M428" s="29">
        <f t="shared" si="91"/>
        <v>130.35499999999999</v>
      </c>
      <c r="N428" s="29">
        <f t="shared" si="91"/>
        <v>70.504999999999995</v>
      </c>
      <c r="O428" s="29">
        <f t="shared" si="91"/>
        <v>253.41</v>
      </c>
      <c r="P428" s="29">
        <f t="shared" si="91"/>
        <v>5.77</v>
      </c>
      <c r="Q428" s="46"/>
      <c r="R428" s="4"/>
      <c r="S428" s="4"/>
      <c r="T428" s="4"/>
      <c r="U428" s="4"/>
    </row>
    <row r="429" spans="1:21" ht="18.75" customHeight="1" x14ac:dyDescent="0.3">
      <c r="A429" s="64" t="s">
        <v>50</v>
      </c>
      <c r="B429" s="66" t="s">
        <v>109</v>
      </c>
      <c r="C429" s="19" t="s">
        <v>17</v>
      </c>
      <c r="D429" s="19">
        <v>130</v>
      </c>
      <c r="E429" s="14">
        <v>1.97</v>
      </c>
      <c r="F429" s="14">
        <v>9.19</v>
      </c>
      <c r="G429" s="14">
        <v>12.08</v>
      </c>
      <c r="H429" s="14">
        <v>139.19999999999999</v>
      </c>
      <c r="I429" s="14">
        <v>6.0999999999999999E-2</v>
      </c>
      <c r="J429" s="14">
        <v>6.0999999999999999E-2</v>
      </c>
      <c r="K429" s="14">
        <v>0.39</v>
      </c>
      <c r="L429" s="14">
        <v>6.84</v>
      </c>
      <c r="M429" s="14">
        <v>31.82</v>
      </c>
      <c r="N429" s="14">
        <v>6.93</v>
      </c>
      <c r="O429" s="14">
        <v>22.5</v>
      </c>
      <c r="P429" s="14">
        <v>0.73</v>
      </c>
      <c r="Q429" s="67" t="s">
        <v>110</v>
      </c>
      <c r="R429" s="4"/>
      <c r="S429" s="4"/>
      <c r="T429" s="4"/>
      <c r="U429" s="4"/>
    </row>
    <row r="430" spans="1:21" ht="18.75" x14ac:dyDescent="0.3">
      <c r="A430" s="64"/>
      <c r="B430" s="66"/>
      <c r="C430" s="19" t="s">
        <v>26</v>
      </c>
      <c r="D430" s="19">
        <v>110</v>
      </c>
      <c r="E430" s="14">
        <v>1.67</v>
      </c>
      <c r="F430" s="14">
        <v>7.78</v>
      </c>
      <c r="G430" s="14">
        <v>10.220000000000001</v>
      </c>
      <c r="H430" s="14">
        <v>117.8</v>
      </c>
      <c r="I430" s="14">
        <v>5.0999999999999997E-2</v>
      </c>
      <c r="J430" s="14">
        <v>5.0999999999999997E-2</v>
      </c>
      <c r="K430" s="14">
        <v>0.33</v>
      </c>
      <c r="L430" s="14">
        <v>5.78</v>
      </c>
      <c r="M430" s="14">
        <v>26.92</v>
      </c>
      <c r="N430" s="14">
        <v>5.86</v>
      </c>
      <c r="O430" s="14">
        <v>19.100000000000001</v>
      </c>
      <c r="P430" s="14">
        <v>0.62</v>
      </c>
      <c r="Q430" s="67"/>
      <c r="R430" s="4"/>
      <c r="S430" s="4"/>
      <c r="T430" s="4"/>
      <c r="U430" s="4"/>
    </row>
    <row r="431" spans="1:21" ht="17.45" customHeight="1" x14ac:dyDescent="0.3">
      <c r="A431" s="64"/>
      <c r="B431" s="66" t="s">
        <v>168</v>
      </c>
      <c r="C431" s="19" t="s">
        <v>17</v>
      </c>
      <c r="D431" s="19">
        <v>60</v>
      </c>
      <c r="E431" s="14">
        <v>4.87</v>
      </c>
      <c r="F431" s="14">
        <v>4.4800000000000004</v>
      </c>
      <c r="G431" s="14">
        <v>39.56</v>
      </c>
      <c r="H431" s="34">
        <v>218.06</v>
      </c>
      <c r="I431" s="14">
        <v>0.09</v>
      </c>
      <c r="J431" s="14">
        <v>0.05</v>
      </c>
      <c r="K431" s="14">
        <v>0.87</v>
      </c>
      <c r="L431" s="14">
        <v>0.05</v>
      </c>
      <c r="M431" s="14">
        <v>14.17</v>
      </c>
      <c r="N431" s="14">
        <v>22.05</v>
      </c>
      <c r="O431" s="14">
        <v>58.5</v>
      </c>
      <c r="P431" s="14">
        <v>0.82</v>
      </c>
      <c r="Q431" s="67" t="s">
        <v>169</v>
      </c>
      <c r="R431" s="4"/>
      <c r="S431" s="4"/>
      <c r="T431" s="4"/>
      <c r="U431" s="4"/>
    </row>
    <row r="432" spans="1:21" ht="18.75" x14ac:dyDescent="0.3">
      <c r="A432" s="64"/>
      <c r="B432" s="66"/>
      <c r="C432" s="19" t="s">
        <v>26</v>
      </c>
      <c r="D432" s="19">
        <v>60</v>
      </c>
      <c r="E432" s="14">
        <v>4.87</v>
      </c>
      <c r="F432" s="14">
        <v>4.4800000000000004</v>
      </c>
      <c r="G432" s="14">
        <v>39.56</v>
      </c>
      <c r="H432" s="34">
        <v>218.06</v>
      </c>
      <c r="I432" s="14">
        <v>0.09</v>
      </c>
      <c r="J432" s="14">
        <v>0.05</v>
      </c>
      <c r="K432" s="14">
        <v>0.87</v>
      </c>
      <c r="L432" s="14">
        <v>0.05</v>
      </c>
      <c r="M432" s="14">
        <v>14.17</v>
      </c>
      <c r="N432" s="14">
        <v>22.05</v>
      </c>
      <c r="O432" s="14">
        <v>58.5</v>
      </c>
      <c r="P432" s="14">
        <v>0.82</v>
      </c>
      <c r="Q432" s="67"/>
      <c r="R432" s="4"/>
      <c r="S432" s="4"/>
      <c r="T432" s="4"/>
      <c r="U432" s="4"/>
    </row>
    <row r="433" spans="1:30" ht="18.75" customHeight="1" x14ac:dyDescent="0.3">
      <c r="A433" s="64"/>
      <c r="B433" s="66" t="s">
        <v>90</v>
      </c>
      <c r="C433" s="19" t="s">
        <v>17</v>
      </c>
      <c r="D433" s="19" t="s">
        <v>91</v>
      </c>
      <c r="E433" s="14">
        <v>0.13</v>
      </c>
      <c r="F433" s="14">
        <v>0.02</v>
      </c>
      <c r="G433" s="14">
        <v>11.3</v>
      </c>
      <c r="H433" s="14">
        <v>45.5</v>
      </c>
      <c r="I433" s="14">
        <v>0</v>
      </c>
      <c r="J433" s="14">
        <v>0.01</v>
      </c>
      <c r="K433" s="14">
        <v>0</v>
      </c>
      <c r="L433" s="14">
        <v>0.1</v>
      </c>
      <c r="M433" s="14">
        <v>5.4</v>
      </c>
      <c r="N433" s="14">
        <v>0</v>
      </c>
      <c r="O433" s="14">
        <v>0</v>
      </c>
      <c r="P433" s="14">
        <v>0.8</v>
      </c>
      <c r="Q433" s="67" t="s">
        <v>117</v>
      </c>
      <c r="R433" s="105"/>
      <c r="S433" s="25"/>
      <c r="T433" s="25"/>
      <c r="U433" s="39"/>
      <c r="V433" s="39"/>
      <c r="W433" s="39"/>
      <c r="X433" s="39"/>
      <c r="Y433" s="39"/>
      <c r="Z433" s="25"/>
      <c r="AA433" s="4"/>
      <c r="AB433" s="4"/>
      <c r="AC433" s="4"/>
      <c r="AD433" s="4"/>
    </row>
    <row r="434" spans="1:30" ht="18.75" x14ac:dyDescent="0.3">
      <c r="A434" s="64"/>
      <c r="B434" s="66"/>
      <c r="C434" s="19" t="s">
        <v>26</v>
      </c>
      <c r="D434" s="19" t="s">
        <v>93</v>
      </c>
      <c r="E434" s="14">
        <v>7.0000000000000007E-2</v>
      </c>
      <c r="F434" s="14">
        <v>0.01</v>
      </c>
      <c r="G434" s="14">
        <v>7.1</v>
      </c>
      <c r="H434" s="14">
        <v>29</v>
      </c>
      <c r="I434" s="14">
        <v>0</v>
      </c>
      <c r="J434" s="14">
        <v>0.01</v>
      </c>
      <c r="K434" s="14">
        <v>0</v>
      </c>
      <c r="L434" s="14">
        <v>0.1</v>
      </c>
      <c r="M434" s="14">
        <v>5.86</v>
      </c>
      <c r="N434" s="14">
        <v>0</v>
      </c>
      <c r="O434" s="14">
        <v>0</v>
      </c>
      <c r="P434" s="14">
        <v>0.72</v>
      </c>
      <c r="Q434" s="67"/>
      <c r="R434" s="105"/>
      <c r="S434" s="25"/>
      <c r="T434" s="25"/>
      <c r="U434" s="39"/>
      <c r="V434" s="39"/>
      <c r="W434" s="39"/>
      <c r="X434" s="39"/>
      <c r="Y434" s="39"/>
      <c r="Z434" s="25"/>
      <c r="AA434" s="4"/>
      <c r="AB434" s="4"/>
      <c r="AC434" s="4"/>
      <c r="AD434" s="4"/>
    </row>
    <row r="435" spans="1:30" ht="18.75" customHeight="1" x14ac:dyDescent="0.3">
      <c r="A435" s="64"/>
      <c r="B435" s="66" t="s">
        <v>46</v>
      </c>
      <c r="C435" s="19" t="s">
        <v>17</v>
      </c>
      <c r="D435" s="45">
        <v>20</v>
      </c>
      <c r="E435" s="47">
        <v>1.52</v>
      </c>
      <c r="F435" s="47">
        <v>0.16</v>
      </c>
      <c r="G435" s="47">
        <v>9.84</v>
      </c>
      <c r="H435" s="47">
        <v>47</v>
      </c>
      <c r="I435" s="47">
        <v>3.3300000000000003E-2</v>
      </c>
      <c r="J435" s="47">
        <v>1.2999999999999999E-2</v>
      </c>
      <c r="K435" s="47">
        <v>0.32</v>
      </c>
      <c r="L435" s="47">
        <v>0</v>
      </c>
      <c r="M435" s="47">
        <v>4.5999999999999996</v>
      </c>
      <c r="N435" s="47">
        <v>6.6</v>
      </c>
      <c r="O435" s="47">
        <v>17.399999999999999</v>
      </c>
      <c r="P435" s="47">
        <v>0.4</v>
      </c>
      <c r="Q435" s="67" t="s">
        <v>47</v>
      </c>
      <c r="R435" s="4"/>
      <c r="S435" s="4"/>
      <c r="T435" s="4"/>
      <c r="U435" s="4"/>
    </row>
    <row r="436" spans="1:30" ht="18.75" x14ac:dyDescent="0.3">
      <c r="A436" s="64"/>
      <c r="B436" s="66"/>
      <c r="C436" s="19" t="s">
        <v>26</v>
      </c>
      <c r="D436" s="13">
        <v>15</v>
      </c>
      <c r="E436" s="14">
        <v>1.1399999999999999</v>
      </c>
      <c r="F436" s="14">
        <v>0.12</v>
      </c>
      <c r="G436" s="14">
        <v>7.38</v>
      </c>
      <c r="H436" s="14">
        <v>35.25</v>
      </c>
      <c r="I436" s="14">
        <f t="shared" ref="I436:P436" si="92">I437*15/10</f>
        <v>0.14144999999999999</v>
      </c>
      <c r="J436" s="14">
        <f t="shared" si="92"/>
        <v>0.12599999999999997</v>
      </c>
      <c r="K436" s="14">
        <f t="shared" si="92"/>
        <v>1.0649999999999999</v>
      </c>
      <c r="L436" s="14">
        <f t="shared" si="92"/>
        <v>10.41</v>
      </c>
      <c r="M436" s="14">
        <f t="shared" si="92"/>
        <v>62.73</v>
      </c>
      <c r="N436" s="14">
        <f t="shared" si="92"/>
        <v>20.294999999999998</v>
      </c>
      <c r="O436" s="14">
        <f t="shared" si="92"/>
        <v>59.85</v>
      </c>
      <c r="P436" s="14">
        <f t="shared" si="92"/>
        <v>2.8950000000000005</v>
      </c>
      <c r="Q436" s="67"/>
      <c r="R436" s="4"/>
      <c r="S436" s="4"/>
      <c r="T436" s="4"/>
      <c r="U436" s="4"/>
    </row>
    <row r="437" spans="1:30" ht="18.75" x14ac:dyDescent="0.3">
      <c r="A437" s="64"/>
      <c r="B437" s="50" t="s">
        <v>37</v>
      </c>
      <c r="C437" s="50" t="s">
        <v>17</v>
      </c>
      <c r="D437" s="50">
        <v>410</v>
      </c>
      <c r="E437" s="51">
        <f t="shared" ref="E437:P437" si="93">E429+E433+E435</f>
        <v>3.62</v>
      </c>
      <c r="F437" s="51">
        <f t="shared" si="93"/>
        <v>9.3699999999999992</v>
      </c>
      <c r="G437" s="51">
        <f t="shared" si="93"/>
        <v>33.22</v>
      </c>
      <c r="H437" s="51">
        <f t="shared" si="93"/>
        <v>231.7</v>
      </c>
      <c r="I437" s="51">
        <f t="shared" si="93"/>
        <v>9.4299999999999995E-2</v>
      </c>
      <c r="J437" s="51">
        <f t="shared" si="93"/>
        <v>8.3999999999999991E-2</v>
      </c>
      <c r="K437" s="51">
        <f t="shared" si="93"/>
        <v>0.71</v>
      </c>
      <c r="L437" s="51">
        <f t="shared" si="93"/>
        <v>6.9399999999999995</v>
      </c>
      <c r="M437" s="51">
        <f t="shared" si="93"/>
        <v>41.82</v>
      </c>
      <c r="N437" s="51">
        <f t="shared" si="93"/>
        <v>13.53</v>
      </c>
      <c r="O437" s="51">
        <f t="shared" si="93"/>
        <v>39.9</v>
      </c>
      <c r="P437" s="51">
        <f t="shared" si="93"/>
        <v>1.9300000000000002</v>
      </c>
      <c r="Q437" s="52"/>
      <c r="R437" s="4"/>
      <c r="S437" s="4"/>
      <c r="T437" s="4"/>
      <c r="U437" s="4"/>
    </row>
    <row r="438" spans="1:30" ht="18.75" x14ac:dyDescent="0.3">
      <c r="A438" s="64"/>
      <c r="B438" s="50" t="s">
        <v>38</v>
      </c>
      <c r="C438" s="50" t="s">
        <v>26</v>
      </c>
      <c r="D438" s="50">
        <v>335</v>
      </c>
      <c r="E438" s="51">
        <f t="shared" ref="E438:P438" si="94">E430+E434+E436</f>
        <v>2.88</v>
      </c>
      <c r="F438" s="51">
        <f t="shared" si="94"/>
        <v>7.91</v>
      </c>
      <c r="G438" s="51">
        <f t="shared" si="94"/>
        <v>24.7</v>
      </c>
      <c r="H438" s="51">
        <f t="shared" si="94"/>
        <v>182.05</v>
      </c>
      <c r="I438" s="51">
        <f t="shared" si="94"/>
        <v>0.19244999999999998</v>
      </c>
      <c r="J438" s="51">
        <f t="shared" si="94"/>
        <v>0.18699999999999997</v>
      </c>
      <c r="K438" s="51">
        <f t="shared" si="94"/>
        <v>1.395</v>
      </c>
      <c r="L438" s="51">
        <f t="shared" si="94"/>
        <v>16.29</v>
      </c>
      <c r="M438" s="51">
        <f t="shared" si="94"/>
        <v>95.509999999999991</v>
      </c>
      <c r="N438" s="51">
        <f t="shared" si="94"/>
        <v>26.154999999999998</v>
      </c>
      <c r="O438" s="51">
        <f t="shared" si="94"/>
        <v>78.95</v>
      </c>
      <c r="P438" s="51">
        <f t="shared" si="94"/>
        <v>4.2350000000000003</v>
      </c>
      <c r="Q438" s="52"/>
      <c r="R438" s="4"/>
      <c r="S438" s="4"/>
      <c r="T438" s="4"/>
      <c r="U438" s="4"/>
    </row>
    <row r="439" spans="1:30" ht="18.75" x14ac:dyDescent="0.3">
      <c r="A439" s="95"/>
      <c r="B439" s="50" t="s">
        <v>55</v>
      </c>
      <c r="C439" s="50" t="s">
        <v>17</v>
      </c>
      <c r="D439" s="50">
        <f t="shared" ref="D439:P439" si="95">D407+D427+D437</f>
        <v>1462</v>
      </c>
      <c r="E439" s="51">
        <f t="shared" si="95"/>
        <v>35.57</v>
      </c>
      <c r="F439" s="51">
        <f t="shared" si="95"/>
        <v>47.6</v>
      </c>
      <c r="G439" s="51">
        <f t="shared" si="95"/>
        <v>167.04999999999998</v>
      </c>
      <c r="H439" s="51">
        <f t="shared" si="95"/>
        <v>1240.1300000000001</v>
      </c>
      <c r="I439" s="51">
        <f t="shared" si="95"/>
        <v>2.3896000000000002</v>
      </c>
      <c r="J439" s="51">
        <f t="shared" si="95"/>
        <v>0.71799999999999997</v>
      </c>
      <c r="K439" s="51">
        <f t="shared" si="95"/>
        <v>6.78</v>
      </c>
      <c r="L439" s="51">
        <f t="shared" si="95"/>
        <v>45.459999999999994</v>
      </c>
      <c r="M439" s="51">
        <f t="shared" si="95"/>
        <v>427.48999999999995</v>
      </c>
      <c r="N439" s="51">
        <f t="shared" si="95"/>
        <v>109.16</v>
      </c>
      <c r="O439" s="51">
        <f t="shared" si="95"/>
        <v>415.41</v>
      </c>
      <c r="P439" s="51">
        <f t="shared" si="95"/>
        <v>8.1300000000000008</v>
      </c>
      <c r="Q439" s="52"/>
      <c r="R439" s="4"/>
      <c r="S439" s="4"/>
      <c r="T439" s="4"/>
      <c r="U439" s="4"/>
    </row>
    <row r="440" spans="1:30" ht="18.75" x14ac:dyDescent="0.3">
      <c r="A440" s="95"/>
      <c r="B440" s="50" t="s">
        <v>56</v>
      </c>
      <c r="C440" s="50" t="s">
        <v>26</v>
      </c>
      <c r="D440" s="50">
        <f t="shared" ref="D440:P440" si="96">D408+D428+D438</f>
        <v>1195</v>
      </c>
      <c r="E440" s="51">
        <f t="shared" si="96"/>
        <v>29.029999999999998</v>
      </c>
      <c r="F440" s="51">
        <f t="shared" si="96"/>
        <v>38.200000000000003</v>
      </c>
      <c r="G440" s="51">
        <f t="shared" si="96"/>
        <v>134.23999999999998</v>
      </c>
      <c r="H440" s="51">
        <f t="shared" si="96"/>
        <v>995.53</v>
      </c>
      <c r="I440" s="51">
        <f t="shared" si="96"/>
        <v>4.979449999999999</v>
      </c>
      <c r="J440" s="51">
        <f t="shared" si="96"/>
        <v>0.75249999999999995</v>
      </c>
      <c r="K440" s="51">
        <f t="shared" si="96"/>
        <v>6.2650000000000006</v>
      </c>
      <c r="L440" s="51">
        <f t="shared" si="96"/>
        <v>47.989999999999995</v>
      </c>
      <c r="M440" s="51">
        <f t="shared" si="96"/>
        <v>439.51499999999999</v>
      </c>
      <c r="N440" s="51">
        <f t="shared" si="96"/>
        <v>124.69999999999999</v>
      </c>
      <c r="O440" s="51">
        <f t="shared" si="96"/>
        <v>466.71999999999997</v>
      </c>
      <c r="P440" s="51">
        <f t="shared" si="96"/>
        <v>11.105</v>
      </c>
      <c r="Q440" s="52"/>
      <c r="R440" s="4"/>
      <c r="S440" s="4"/>
      <c r="T440" s="4"/>
      <c r="U440" s="4"/>
    </row>
    <row r="441" spans="1:30" ht="19.899999999999999" customHeight="1" x14ac:dyDescent="0.3">
      <c r="A441" s="95"/>
      <c r="B441" s="50" t="s">
        <v>170</v>
      </c>
      <c r="C441" s="50" t="s">
        <v>17</v>
      </c>
      <c r="D441" s="51"/>
      <c r="E441" s="51">
        <f t="shared" ref="E441:H442" si="97">E53+E94+E131+E178+E221+E265+E308+E349+E396+E439</f>
        <v>444.9</v>
      </c>
      <c r="F441" s="51">
        <f t="shared" si="97"/>
        <v>463.82799999999997</v>
      </c>
      <c r="G441" s="51">
        <f t="shared" si="97"/>
        <v>1933.4799999999996</v>
      </c>
      <c r="H441" s="51">
        <f t="shared" si="97"/>
        <v>13818.849999999999</v>
      </c>
      <c r="I441" s="51"/>
      <c r="J441" s="51"/>
      <c r="K441" s="51"/>
      <c r="L441" s="51"/>
      <c r="M441" s="51"/>
      <c r="N441" s="51"/>
      <c r="O441" s="51"/>
      <c r="P441" s="51"/>
      <c r="Q441" s="51"/>
      <c r="R441" s="4"/>
      <c r="S441" s="4"/>
      <c r="T441" s="4"/>
      <c r="U441" s="4"/>
    </row>
    <row r="442" spans="1:30" ht="20.25" customHeight="1" x14ac:dyDescent="0.3">
      <c r="A442" s="95"/>
      <c r="B442" s="50" t="s">
        <v>171</v>
      </c>
      <c r="C442" s="50" t="s">
        <v>26</v>
      </c>
      <c r="D442" s="51"/>
      <c r="E442" s="51">
        <f t="shared" si="97"/>
        <v>366.86200000000002</v>
      </c>
      <c r="F442" s="51">
        <f t="shared" si="97"/>
        <v>375.85</v>
      </c>
      <c r="G442" s="51">
        <f t="shared" si="97"/>
        <v>1575.44</v>
      </c>
      <c r="H442" s="51">
        <f t="shared" si="97"/>
        <v>11173.570000000002</v>
      </c>
      <c r="I442" s="51"/>
      <c r="J442" s="51"/>
      <c r="K442" s="51"/>
      <c r="L442" s="51"/>
      <c r="M442" s="51"/>
      <c r="N442" s="51"/>
      <c r="O442" s="51"/>
      <c r="P442" s="51"/>
      <c r="Q442" s="51"/>
      <c r="R442" s="4"/>
      <c r="S442" s="4"/>
      <c r="T442" s="4"/>
      <c r="U442" s="4"/>
    </row>
    <row r="443" spans="1:30" ht="18.75" customHeight="1" x14ac:dyDescent="0.3">
      <c r="A443" s="95"/>
      <c r="B443" s="112" t="s">
        <v>172</v>
      </c>
      <c r="C443" s="50" t="s">
        <v>17</v>
      </c>
      <c r="D443" s="51"/>
      <c r="E443" s="51">
        <f t="shared" ref="E443:H444" si="98">E441/10</f>
        <v>44.489999999999995</v>
      </c>
      <c r="F443" s="51">
        <f t="shared" si="98"/>
        <v>46.382799999999996</v>
      </c>
      <c r="G443" s="51">
        <f t="shared" si="98"/>
        <v>193.34799999999996</v>
      </c>
      <c r="H443" s="51">
        <f t="shared" si="98"/>
        <v>1381.8849999999998</v>
      </c>
      <c r="I443" s="51"/>
      <c r="J443" s="51"/>
      <c r="K443" s="51"/>
      <c r="L443" s="51"/>
      <c r="M443" s="51"/>
      <c r="N443" s="51"/>
      <c r="O443" s="51"/>
      <c r="P443" s="51"/>
      <c r="Q443" s="51"/>
      <c r="R443" s="4"/>
      <c r="S443" s="4"/>
      <c r="T443" s="4"/>
      <c r="U443" s="4"/>
    </row>
    <row r="444" spans="1:30" ht="18.75" x14ac:dyDescent="0.3">
      <c r="A444" s="95"/>
      <c r="B444" s="112"/>
      <c r="C444" s="50" t="s">
        <v>26</v>
      </c>
      <c r="D444" s="51"/>
      <c r="E444" s="51">
        <f t="shared" si="98"/>
        <v>36.686199999999999</v>
      </c>
      <c r="F444" s="51">
        <f t="shared" si="98"/>
        <v>37.585000000000001</v>
      </c>
      <c r="G444" s="51">
        <f t="shared" si="98"/>
        <v>157.54400000000001</v>
      </c>
      <c r="H444" s="51">
        <f t="shared" si="98"/>
        <v>1117.3570000000002</v>
      </c>
      <c r="I444" s="51"/>
      <c r="J444" s="51"/>
      <c r="K444" s="51"/>
      <c r="L444" s="51"/>
      <c r="M444" s="51"/>
      <c r="N444" s="51"/>
      <c r="O444" s="51"/>
      <c r="P444" s="51"/>
      <c r="Q444" s="51"/>
      <c r="R444" s="4"/>
      <c r="S444" s="4"/>
      <c r="T444" s="4"/>
      <c r="U444" s="4"/>
    </row>
    <row r="445" spans="1:30" ht="18.75" customHeight="1" x14ac:dyDescent="0.3">
      <c r="A445" s="95"/>
      <c r="B445" s="112" t="s">
        <v>173</v>
      </c>
      <c r="C445" s="50" t="s">
        <v>17</v>
      </c>
      <c r="D445" s="51"/>
      <c r="E445" s="51">
        <f>(E443*100)/41</f>
        <v>108.51219512195119</v>
      </c>
      <c r="F445" s="51">
        <f>(F443*100)/45</f>
        <v>103.07288888888888</v>
      </c>
      <c r="G445" s="51">
        <f>(G443*100)/195</f>
        <v>99.152820512820497</v>
      </c>
      <c r="H445" s="51">
        <f>(H443*100)/1350</f>
        <v>102.36185185185182</v>
      </c>
      <c r="I445" s="51"/>
      <c r="J445" s="51"/>
      <c r="K445" s="51"/>
      <c r="L445" s="51"/>
      <c r="M445" s="51"/>
      <c r="N445" s="51"/>
      <c r="O445" s="51"/>
      <c r="P445" s="51"/>
      <c r="Q445" s="51"/>
      <c r="R445" s="4"/>
      <c r="S445" s="4"/>
      <c r="T445" s="4"/>
      <c r="U445" s="4"/>
    </row>
    <row r="446" spans="1:30" ht="18.75" x14ac:dyDescent="0.3">
      <c r="A446" s="95"/>
      <c r="B446" s="112"/>
      <c r="C446" s="50" t="s">
        <v>26</v>
      </c>
      <c r="D446" s="51"/>
      <c r="E446" s="51">
        <f>(E444*100)/32</f>
        <v>114.644375</v>
      </c>
      <c r="F446" s="51">
        <f>(F444*100)/35</f>
        <v>107.38571428571429</v>
      </c>
      <c r="G446" s="51">
        <f>(G444*100)/152</f>
        <v>103.64736842105265</v>
      </c>
      <c r="H446" s="51">
        <f>(H444*100)/1050</f>
        <v>106.4149523809524</v>
      </c>
      <c r="I446" s="51"/>
      <c r="J446" s="51"/>
      <c r="K446" s="51"/>
      <c r="L446" s="51"/>
      <c r="M446" s="51"/>
      <c r="N446" s="51"/>
      <c r="O446" s="51"/>
      <c r="P446" s="51"/>
      <c r="Q446" s="51"/>
      <c r="R446" s="4"/>
      <c r="S446" s="4"/>
      <c r="T446" s="4"/>
      <c r="U446" s="4"/>
    </row>
    <row r="447" spans="1:30" ht="22.35" customHeight="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</row>
    <row r="448" spans="1:30" ht="21.95" customHeight="1" x14ac:dyDescent="0.3">
      <c r="A448" s="107" t="s">
        <v>174</v>
      </c>
      <c r="B448" s="107"/>
      <c r="C448" s="10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4"/>
      <c r="S448" s="4"/>
      <c r="T448" s="4"/>
      <c r="U448" s="4"/>
    </row>
    <row r="449" spans="1:21" ht="18.399999999999999" customHeight="1" x14ac:dyDescent="0.3">
      <c r="A449" s="113" t="s">
        <v>175</v>
      </c>
      <c r="B449" s="113"/>
      <c r="C449" s="113"/>
      <c r="D449" s="113"/>
      <c r="E449" s="113"/>
      <c r="F449" s="113"/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4"/>
      <c r="S449" s="4"/>
      <c r="T449" s="4"/>
      <c r="U449" s="4"/>
    </row>
    <row r="450" spans="1:21" ht="20.65" customHeight="1" x14ac:dyDescent="0.3">
      <c r="A450" s="107" t="s">
        <v>176</v>
      </c>
      <c r="B450" s="107"/>
      <c r="C450" s="10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4"/>
      <c r="S450" s="4"/>
      <c r="T450" s="4"/>
      <c r="U450" s="4"/>
    </row>
    <row r="451" spans="1:21" ht="18.75" customHeight="1" x14ac:dyDescent="0.3">
      <c r="A451" s="107" t="s">
        <v>177</v>
      </c>
      <c r="B451" s="107"/>
      <c r="C451" s="10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4"/>
      <c r="S451" s="4"/>
      <c r="T451" s="4"/>
      <c r="U451" s="4"/>
    </row>
    <row r="452" spans="1:21" ht="19.5" customHeight="1" x14ac:dyDescent="0.3">
      <c r="A452" s="107" t="s">
        <v>178</v>
      </c>
      <c r="B452" s="107"/>
      <c r="C452" s="10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4"/>
      <c r="S452" s="4"/>
      <c r="T452" s="4"/>
      <c r="U452" s="4"/>
    </row>
    <row r="453" spans="1:21" ht="18.75" customHeight="1" x14ac:dyDescent="0.3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4"/>
      <c r="S453" s="4"/>
      <c r="T453" s="4"/>
      <c r="U453" s="4"/>
    </row>
    <row r="454" spans="1:21" ht="18.75" customHeight="1" x14ac:dyDescent="0.3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4"/>
      <c r="S454" s="4"/>
      <c r="T454" s="4"/>
      <c r="U454" s="4"/>
    </row>
    <row r="455" spans="1:21" ht="18.75" customHeight="1" x14ac:dyDescent="0.3">
      <c r="A455" s="106" t="s">
        <v>179</v>
      </c>
      <c r="B455" s="106"/>
      <c r="C455" s="53"/>
      <c r="E455" s="53"/>
      <c r="F455" s="53"/>
      <c r="G455" s="53"/>
      <c r="H455" s="107" t="s">
        <v>214</v>
      </c>
      <c r="I455" s="107"/>
      <c r="J455" s="53"/>
      <c r="K455" s="53"/>
      <c r="L455" s="53"/>
      <c r="M455" s="53"/>
      <c r="N455" s="53"/>
      <c r="O455" s="53"/>
      <c r="P455" s="53"/>
      <c r="Q455" s="53"/>
      <c r="R455" s="4"/>
      <c r="S455" s="4"/>
      <c r="T455" s="4"/>
      <c r="U455" s="4"/>
    </row>
    <row r="456" spans="1:21" ht="18.75" customHeight="1" x14ac:dyDescent="0.3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4"/>
      <c r="S456" s="4"/>
      <c r="T456" s="4"/>
      <c r="U456" s="4"/>
    </row>
    <row r="457" spans="1:21" ht="20.45" customHeight="1" x14ac:dyDescent="0.3">
      <c r="A457" s="106"/>
      <c r="B457" s="106"/>
      <c r="C457" s="53"/>
      <c r="D457" s="107"/>
      <c r="E457" s="107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4"/>
      <c r="S457" s="4"/>
      <c r="T457" s="4"/>
      <c r="U457" s="4"/>
    </row>
    <row r="458" spans="1:21" ht="18.75" customHeight="1" x14ac:dyDescent="0.3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4"/>
      <c r="S458" s="4"/>
      <c r="T458" s="4"/>
      <c r="U458" s="4"/>
    </row>
    <row r="459" spans="1:21" ht="18.75" customHeight="1" x14ac:dyDescent="0.3">
      <c r="R459" s="4"/>
      <c r="S459" s="4"/>
      <c r="T459" s="4"/>
      <c r="U459" s="4"/>
    </row>
  </sheetData>
  <mergeCells count="484">
    <mergeCell ref="N1:P1"/>
    <mergeCell ref="N2:Q2"/>
    <mergeCell ref="N3:Q3"/>
    <mergeCell ref="N4:P4"/>
    <mergeCell ref="N5:Q5"/>
    <mergeCell ref="A451:Q451"/>
    <mergeCell ref="A452:Q452"/>
    <mergeCell ref="A455:B455"/>
    <mergeCell ref="H455:I455"/>
    <mergeCell ref="B431:B432"/>
    <mergeCell ref="Q431:Q432"/>
    <mergeCell ref="B433:B434"/>
    <mergeCell ref="Q433:Q434"/>
    <mergeCell ref="A400:Q400"/>
    <mergeCell ref="A401:A408"/>
    <mergeCell ref="B401:B402"/>
    <mergeCell ref="Q401:Q402"/>
    <mergeCell ref="B403:B404"/>
    <mergeCell ref="Q403:Q404"/>
    <mergeCell ref="B405:B406"/>
    <mergeCell ref="Q405:Q406"/>
    <mergeCell ref="A409:A412"/>
    <mergeCell ref="B409:B412"/>
    <mergeCell ref="Q409:Q410"/>
    <mergeCell ref="A457:B457"/>
    <mergeCell ref="D457:E457"/>
    <mergeCell ref="A41:A52"/>
    <mergeCell ref="B41:B42"/>
    <mergeCell ref="B43:B44"/>
    <mergeCell ref="Q43:Q44"/>
    <mergeCell ref="Q41:Q42"/>
    <mergeCell ref="A253:A264"/>
    <mergeCell ref="B253:B254"/>
    <mergeCell ref="B255:B256"/>
    <mergeCell ref="Q255:Q256"/>
    <mergeCell ref="Q253:Q254"/>
    <mergeCell ref="A439:A440"/>
    <mergeCell ref="A441:A442"/>
    <mergeCell ref="A443:A444"/>
    <mergeCell ref="B443:B444"/>
    <mergeCell ref="A445:A446"/>
    <mergeCell ref="B445:B446"/>
    <mergeCell ref="A448:Q448"/>
    <mergeCell ref="A449:Q449"/>
    <mergeCell ref="A450:Q450"/>
    <mergeCell ref="A429:A438"/>
    <mergeCell ref="B429:B430"/>
    <mergeCell ref="Q429:Q430"/>
    <mergeCell ref="R433:R434"/>
    <mergeCell ref="B435:B436"/>
    <mergeCell ref="Q435:Q436"/>
    <mergeCell ref="A413:A428"/>
    <mergeCell ref="B413:B414"/>
    <mergeCell ref="Q413:Q414"/>
    <mergeCell ref="B415:B416"/>
    <mergeCell ref="Q415:Q416"/>
    <mergeCell ref="B417:B418"/>
    <mergeCell ref="Q417:Q418"/>
    <mergeCell ref="B419:B420"/>
    <mergeCell ref="Q419:Q420"/>
    <mergeCell ref="B421:B422"/>
    <mergeCell ref="Q421:Q422"/>
    <mergeCell ref="B423:B424"/>
    <mergeCell ref="Q423:Q424"/>
    <mergeCell ref="B425:B426"/>
    <mergeCell ref="Q425:Q426"/>
    <mergeCell ref="Q411:Q412"/>
    <mergeCell ref="A398:A399"/>
    <mergeCell ref="B398:B399"/>
    <mergeCell ref="C398:C399"/>
    <mergeCell ref="D398:D399"/>
    <mergeCell ref="E398:G398"/>
    <mergeCell ref="H398:H399"/>
    <mergeCell ref="I398:L398"/>
    <mergeCell ref="M398:P398"/>
    <mergeCell ref="Q398:Q399"/>
    <mergeCell ref="A384:A395"/>
    <mergeCell ref="B384:B385"/>
    <mergeCell ref="Q384:Q385"/>
    <mergeCell ref="B386:B387"/>
    <mergeCell ref="Q386:Q387"/>
    <mergeCell ref="B388:B389"/>
    <mergeCell ref="Q388:Q389"/>
    <mergeCell ref="B390:B391"/>
    <mergeCell ref="Q390:Q391"/>
    <mergeCell ref="B392:B393"/>
    <mergeCell ref="Q392:Q393"/>
    <mergeCell ref="A362:A365"/>
    <mergeCell ref="B362:B365"/>
    <mergeCell ref="Q362:Q363"/>
    <mergeCell ref="Q364:Q365"/>
    <mergeCell ref="A366:A383"/>
    <mergeCell ref="B366:B367"/>
    <mergeCell ref="Q366:Q367"/>
    <mergeCell ref="B368:B369"/>
    <mergeCell ref="Q368:Q369"/>
    <mergeCell ref="B370:B371"/>
    <mergeCell ref="Q370:Q371"/>
    <mergeCell ref="B372:B373"/>
    <mergeCell ref="Q372:Q373"/>
    <mergeCell ref="B374:B375"/>
    <mergeCell ref="Q374:Q375"/>
    <mergeCell ref="B376:B377"/>
    <mergeCell ref="Q376:Q377"/>
    <mergeCell ref="B378:B379"/>
    <mergeCell ref="Q378:Q379"/>
    <mergeCell ref="B380:B381"/>
    <mergeCell ref="Q380:Q381"/>
    <mergeCell ref="Q351:Q352"/>
    <mergeCell ref="A353:Q353"/>
    <mergeCell ref="A354:A361"/>
    <mergeCell ref="B354:B355"/>
    <mergeCell ref="Q354:Q355"/>
    <mergeCell ref="B356:B357"/>
    <mergeCell ref="Q356:Q357"/>
    <mergeCell ref="B358:B359"/>
    <mergeCell ref="Q358:Q359"/>
    <mergeCell ref="A349:A350"/>
    <mergeCell ref="A351:A352"/>
    <mergeCell ref="B351:B352"/>
    <mergeCell ref="C351:C352"/>
    <mergeCell ref="D351:D352"/>
    <mergeCell ref="E351:G351"/>
    <mergeCell ref="H351:H352"/>
    <mergeCell ref="I351:L351"/>
    <mergeCell ref="M351:P351"/>
    <mergeCell ref="A339:A348"/>
    <mergeCell ref="B339:B340"/>
    <mergeCell ref="B341:B342"/>
    <mergeCell ref="Q341:Q342"/>
    <mergeCell ref="B343:B344"/>
    <mergeCell ref="Q343:Q344"/>
    <mergeCell ref="B345:B346"/>
    <mergeCell ref="Q345:Q346"/>
    <mergeCell ref="R345:T345"/>
    <mergeCell ref="A321:A324"/>
    <mergeCell ref="B321:B324"/>
    <mergeCell ref="Q321:Q322"/>
    <mergeCell ref="Q323:Q324"/>
    <mergeCell ref="A325:A338"/>
    <mergeCell ref="B325:B326"/>
    <mergeCell ref="Q325:Q326"/>
    <mergeCell ref="B327:B328"/>
    <mergeCell ref="Q327:Q328"/>
    <mergeCell ref="B329:B330"/>
    <mergeCell ref="Q329:Q330"/>
    <mergeCell ref="B331:B332"/>
    <mergeCell ref="Q331:Q332"/>
    <mergeCell ref="B333:B334"/>
    <mergeCell ref="Q333:Q334"/>
    <mergeCell ref="B335:B336"/>
    <mergeCell ref="Q335:Q336"/>
    <mergeCell ref="Q310:Q311"/>
    <mergeCell ref="A312:Q312"/>
    <mergeCell ref="A313:A320"/>
    <mergeCell ref="B313:B314"/>
    <mergeCell ref="Q313:Q314"/>
    <mergeCell ref="B315:B316"/>
    <mergeCell ref="Q315:Q316"/>
    <mergeCell ref="B317:B318"/>
    <mergeCell ref="Q317:Q318"/>
    <mergeCell ref="A308:A309"/>
    <mergeCell ref="A310:A311"/>
    <mergeCell ref="B310:B311"/>
    <mergeCell ref="C310:C311"/>
    <mergeCell ref="D310:D311"/>
    <mergeCell ref="E310:G310"/>
    <mergeCell ref="H310:H311"/>
    <mergeCell ref="I310:L310"/>
    <mergeCell ref="M310:P310"/>
    <mergeCell ref="A298:A307"/>
    <mergeCell ref="B298:B299"/>
    <mergeCell ref="Q298:Q299"/>
    <mergeCell ref="B300:B301"/>
    <mergeCell ref="Q300:Q301"/>
    <mergeCell ref="B302:B303"/>
    <mergeCell ref="Q302:Q303"/>
    <mergeCell ref="B304:B305"/>
    <mergeCell ref="Q304:Q305"/>
    <mergeCell ref="A280:A297"/>
    <mergeCell ref="B280:B281"/>
    <mergeCell ref="Q280:Q281"/>
    <mergeCell ref="B282:B283"/>
    <mergeCell ref="Q282:Q283"/>
    <mergeCell ref="B284:B285"/>
    <mergeCell ref="Q284:Q285"/>
    <mergeCell ref="B286:B287"/>
    <mergeCell ref="Q286:Q287"/>
    <mergeCell ref="B288:B289"/>
    <mergeCell ref="Q288:Q289"/>
    <mergeCell ref="B290:B291"/>
    <mergeCell ref="Q290:Q291"/>
    <mergeCell ref="B292:B293"/>
    <mergeCell ref="Q292:Q293"/>
    <mergeCell ref="B294:B295"/>
    <mergeCell ref="Q294:Q295"/>
    <mergeCell ref="A269:Q269"/>
    <mergeCell ref="A270:A277"/>
    <mergeCell ref="B270:B271"/>
    <mergeCell ref="Q270:Q271"/>
    <mergeCell ref="B272:B273"/>
    <mergeCell ref="Q272:Q273"/>
    <mergeCell ref="B274:B275"/>
    <mergeCell ref="Q274:Q275"/>
    <mergeCell ref="A278:A279"/>
    <mergeCell ref="B278:B279"/>
    <mergeCell ref="Q278:Q279"/>
    <mergeCell ref="B257:B258"/>
    <mergeCell ref="Q257:Q258"/>
    <mergeCell ref="B259:B260"/>
    <mergeCell ref="Q259:Q260"/>
    <mergeCell ref="B261:B262"/>
    <mergeCell ref="Q261:Q262"/>
    <mergeCell ref="A265:A266"/>
    <mergeCell ref="A267:A268"/>
    <mergeCell ref="B267:B268"/>
    <mergeCell ref="C267:C268"/>
    <mergeCell ref="D267:D268"/>
    <mergeCell ref="E267:G267"/>
    <mergeCell ref="H267:H268"/>
    <mergeCell ref="I267:L267"/>
    <mergeCell ref="M267:P267"/>
    <mergeCell ref="Q267:Q268"/>
    <mergeCell ref="A235:A238"/>
    <mergeCell ref="B235:B238"/>
    <mergeCell ref="Q235:Q236"/>
    <mergeCell ref="Q237:Q238"/>
    <mergeCell ref="A239:A252"/>
    <mergeCell ref="B239:B240"/>
    <mergeCell ref="Q239:Q240"/>
    <mergeCell ref="B241:B242"/>
    <mergeCell ref="Q241:Q242"/>
    <mergeCell ref="B243:B244"/>
    <mergeCell ref="Q243:Q244"/>
    <mergeCell ref="B245:B246"/>
    <mergeCell ref="Q245:Q246"/>
    <mergeCell ref="B247:B248"/>
    <mergeCell ref="Q247:Q248"/>
    <mergeCell ref="B249:B250"/>
    <mergeCell ref="Q249:Q250"/>
    <mergeCell ref="A225:Q225"/>
    <mergeCell ref="A226:Q226"/>
    <mergeCell ref="A227:A234"/>
    <mergeCell ref="B227:B228"/>
    <mergeCell ref="Q227:Q228"/>
    <mergeCell ref="B229:B230"/>
    <mergeCell ref="Q229:Q230"/>
    <mergeCell ref="B231:B232"/>
    <mergeCell ref="Q231:Q232"/>
    <mergeCell ref="A213:A220"/>
    <mergeCell ref="B213:B214"/>
    <mergeCell ref="Q213:Q214"/>
    <mergeCell ref="B215:B216"/>
    <mergeCell ref="Q215:Q216"/>
    <mergeCell ref="B217:B218"/>
    <mergeCell ref="Q217:Q218"/>
    <mergeCell ref="A221:A222"/>
    <mergeCell ref="A223:A224"/>
    <mergeCell ref="B223:B224"/>
    <mergeCell ref="C223:C224"/>
    <mergeCell ref="D223:D224"/>
    <mergeCell ref="E223:G223"/>
    <mergeCell ref="H223:H224"/>
    <mergeCell ref="I223:L223"/>
    <mergeCell ref="M223:P223"/>
    <mergeCell ref="Q223:Q224"/>
    <mergeCell ref="A191:A194"/>
    <mergeCell ref="B191:B194"/>
    <mergeCell ref="Q191:Q192"/>
    <mergeCell ref="Q193:Q194"/>
    <mergeCell ref="A195:A212"/>
    <mergeCell ref="Q195:Q196"/>
    <mergeCell ref="B197:B198"/>
    <mergeCell ref="Q197:Q198"/>
    <mergeCell ref="B199:B200"/>
    <mergeCell ref="Q199:Q200"/>
    <mergeCell ref="B201:B202"/>
    <mergeCell ref="Q201:Q202"/>
    <mergeCell ref="B203:B204"/>
    <mergeCell ref="Q203:Q204"/>
    <mergeCell ref="B205:B206"/>
    <mergeCell ref="Q205:Q206"/>
    <mergeCell ref="B207:B208"/>
    <mergeCell ref="Q207:Q208"/>
    <mergeCell ref="B209:B210"/>
    <mergeCell ref="Q209:Q210"/>
    <mergeCell ref="B195:B196"/>
    <mergeCell ref="Q180:Q181"/>
    <mergeCell ref="A182:Q182"/>
    <mergeCell ref="A183:A190"/>
    <mergeCell ref="B183:B184"/>
    <mergeCell ref="Q183:Q184"/>
    <mergeCell ref="B185:B186"/>
    <mergeCell ref="Q185:Q186"/>
    <mergeCell ref="B187:B188"/>
    <mergeCell ref="Q187:Q188"/>
    <mergeCell ref="A178:A179"/>
    <mergeCell ref="A180:A181"/>
    <mergeCell ref="B180:B181"/>
    <mergeCell ref="C180:C181"/>
    <mergeCell ref="D180:D181"/>
    <mergeCell ref="E180:G180"/>
    <mergeCell ref="H180:H181"/>
    <mergeCell ref="I180:L180"/>
    <mergeCell ref="M180:P180"/>
    <mergeCell ref="A168:A177"/>
    <mergeCell ref="B168:B169"/>
    <mergeCell ref="Q168:Q169"/>
    <mergeCell ref="B170:B171"/>
    <mergeCell ref="Q170:Q171"/>
    <mergeCell ref="B172:B173"/>
    <mergeCell ref="Q172:Q173"/>
    <mergeCell ref="B174:B175"/>
    <mergeCell ref="Q174:Q175"/>
    <mergeCell ref="A148:A167"/>
    <mergeCell ref="B148:B149"/>
    <mergeCell ref="Q148:Q149"/>
    <mergeCell ref="B150:B151"/>
    <mergeCell ref="Q150:Q151"/>
    <mergeCell ref="R150:T150"/>
    <mergeCell ref="B152:B153"/>
    <mergeCell ref="Q152:Q153"/>
    <mergeCell ref="B154:B155"/>
    <mergeCell ref="Q154:Q155"/>
    <mergeCell ref="B156:B157"/>
    <mergeCell ref="Q156:Q157"/>
    <mergeCell ref="B158:B159"/>
    <mergeCell ref="Q158:Q159"/>
    <mergeCell ref="B160:B161"/>
    <mergeCell ref="Q160:Q161"/>
    <mergeCell ref="B162:B163"/>
    <mergeCell ref="Q162:Q163"/>
    <mergeCell ref="B164:B165"/>
    <mergeCell ref="Q164:Q165"/>
    <mergeCell ref="A135:Q135"/>
    <mergeCell ref="A136:A143"/>
    <mergeCell ref="B136:B137"/>
    <mergeCell ref="Q136:Q137"/>
    <mergeCell ref="B138:B139"/>
    <mergeCell ref="Q138:Q139"/>
    <mergeCell ref="B140:B141"/>
    <mergeCell ref="Q140:Q141"/>
    <mergeCell ref="A144:A147"/>
    <mergeCell ref="B144:B147"/>
    <mergeCell ref="Q144:Q145"/>
    <mergeCell ref="Q146:Q147"/>
    <mergeCell ref="A123:A130"/>
    <mergeCell ref="B123:B124"/>
    <mergeCell ref="Q123:Q124"/>
    <mergeCell ref="B125:B126"/>
    <mergeCell ref="Q125:Q126"/>
    <mergeCell ref="B127:B128"/>
    <mergeCell ref="Q127:Q128"/>
    <mergeCell ref="A131:A132"/>
    <mergeCell ref="A133:A134"/>
    <mergeCell ref="B133:B134"/>
    <mergeCell ref="C133:C134"/>
    <mergeCell ref="D133:D134"/>
    <mergeCell ref="E133:G133"/>
    <mergeCell ref="H133:H134"/>
    <mergeCell ref="I133:L133"/>
    <mergeCell ref="M133:P133"/>
    <mergeCell ref="Q133:Q134"/>
    <mergeCell ref="A107:A108"/>
    <mergeCell ref="B107:B108"/>
    <mergeCell ref="Q107:Q108"/>
    <mergeCell ref="A109:A122"/>
    <mergeCell ref="B109:B110"/>
    <mergeCell ref="Q109:Q110"/>
    <mergeCell ref="B111:B112"/>
    <mergeCell ref="Q111:Q112"/>
    <mergeCell ref="B113:B114"/>
    <mergeCell ref="Q113:Q114"/>
    <mergeCell ref="B115:B116"/>
    <mergeCell ref="Q115:Q116"/>
    <mergeCell ref="B117:B118"/>
    <mergeCell ref="Q117:Q118"/>
    <mergeCell ref="B119:B120"/>
    <mergeCell ref="Q119:Q120"/>
    <mergeCell ref="Q96:Q97"/>
    <mergeCell ref="A98:Q98"/>
    <mergeCell ref="A99:A106"/>
    <mergeCell ref="B99:B100"/>
    <mergeCell ref="Q99:Q100"/>
    <mergeCell ref="B101:B102"/>
    <mergeCell ref="Q101:Q102"/>
    <mergeCell ref="B103:B104"/>
    <mergeCell ref="Q103:Q104"/>
    <mergeCell ref="A94:A95"/>
    <mergeCell ref="A96:A97"/>
    <mergeCell ref="B96:B97"/>
    <mergeCell ref="C96:C97"/>
    <mergeCell ref="D96:D97"/>
    <mergeCell ref="E96:G96"/>
    <mergeCell ref="H96:H97"/>
    <mergeCell ref="I96:L96"/>
    <mergeCell ref="M96:P96"/>
    <mergeCell ref="A84:A93"/>
    <mergeCell ref="B84:B85"/>
    <mergeCell ref="Q84:Q85"/>
    <mergeCell ref="B86:B87"/>
    <mergeCell ref="Q86:Q87"/>
    <mergeCell ref="B88:B89"/>
    <mergeCell ref="Q88:Q89"/>
    <mergeCell ref="B90:B91"/>
    <mergeCell ref="Q90:Q91"/>
    <mergeCell ref="A70:A83"/>
    <mergeCell ref="B70:B71"/>
    <mergeCell ref="Q70:Q71"/>
    <mergeCell ref="B74:B75"/>
    <mergeCell ref="Q74:Q75"/>
    <mergeCell ref="B76:B77"/>
    <mergeCell ref="Q76:Q77"/>
    <mergeCell ref="B78:B79"/>
    <mergeCell ref="Q78:Q79"/>
    <mergeCell ref="B80:B81"/>
    <mergeCell ref="Q80:Q81"/>
    <mergeCell ref="B72:B73"/>
    <mergeCell ref="Q72:Q73"/>
    <mergeCell ref="A57:Q57"/>
    <mergeCell ref="A58:A65"/>
    <mergeCell ref="B58:B59"/>
    <mergeCell ref="Q58:Q59"/>
    <mergeCell ref="B60:B61"/>
    <mergeCell ref="Q60:Q61"/>
    <mergeCell ref="B62:B63"/>
    <mergeCell ref="Q62:Q63"/>
    <mergeCell ref="A66:A69"/>
    <mergeCell ref="B66:B69"/>
    <mergeCell ref="Q66:Q67"/>
    <mergeCell ref="Q68:Q69"/>
    <mergeCell ref="B47:B48"/>
    <mergeCell ref="Q47:Q48"/>
    <mergeCell ref="B49:B50"/>
    <mergeCell ref="Q49:Q50"/>
    <mergeCell ref="A53:A54"/>
    <mergeCell ref="A55:A56"/>
    <mergeCell ref="B55:B56"/>
    <mergeCell ref="C55:C56"/>
    <mergeCell ref="D55:D56"/>
    <mergeCell ref="E55:G55"/>
    <mergeCell ref="H55:H56"/>
    <mergeCell ref="I55:L55"/>
    <mergeCell ref="M55:P55"/>
    <mergeCell ref="Q55:Q56"/>
    <mergeCell ref="B35:B36"/>
    <mergeCell ref="Q35:Q36"/>
    <mergeCell ref="B37:B38"/>
    <mergeCell ref="Q37:Q38"/>
    <mergeCell ref="B27:B28"/>
    <mergeCell ref="Q27:Q28"/>
    <mergeCell ref="A27:A40"/>
    <mergeCell ref="B45:B46"/>
    <mergeCell ref="Q45:Q46"/>
    <mergeCell ref="A23:A26"/>
    <mergeCell ref="B23:B26"/>
    <mergeCell ref="Q23:Q24"/>
    <mergeCell ref="Q25:Q26"/>
    <mergeCell ref="B29:B30"/>
    <mergeCell ref="Q29:Q30"/>
    <mergeCell ref="B31:B32"/>
    <mergeCell ref="Q31:Q32"/>
    <mergeCell ref="B33:B34"/>
    <mergeCell ref="Q33:Q34"/>
    <mergeCell ref="A13:Q13"/>
    <mergeCell ref="A14:Q14"/>
    <mergeCell ref="A15:A22"/>
    <mergeCell ref="B15:B16"/>
    <mergeCell ref="Q15:Q16"/>
    <mergeCell ref="B17:B18"/>
    <mergeCell ref="Q17:Q18"/>
    <mergeCell ref="B19:B20"/>
    <mergeCell ref="Q19:Q20"/>
    <mergeCell ref="A8:Q8"/>
    <mergeCell ref="A9:Q9"/>
    <mergeCell ref="A11:A12"/>
    <mergeCell ref="B11:B12"/>
    <mergeCell ref="C11:C12"/>
    <mergeCell ref="D11:D12"/>
    <mergeCell ref="E11:G11"/>
    <mergeCell ref="H11:H12"/>
    <mergeCell ref="I11:L11"/>
    <mergeCell ref="M11:P11"/>
    <mergeCell ref="Q11:Q12"/>
  </mergeCells>
  <pageMargins left="0.905555555555556" right="0.196527777777778" top="0.39374999999999999" bottom="0.39374999999999999" header="0.51180555555555496" footer="0.51180555555555496"/>
  <pageSetup paperSize="9" scale="48" firstPageNumber="0" orientation="landscape" horizontalDpi="300" verticalDpi="300" r:id="rId1"/>
  <rowBreaks count="9" manualBreakCount="9">
    <brk id="54" max="16383" man="1"/>
    <brk id="95" max="16383" man="1"/>
    <brk id="132" max="16383" man="1"/>
    <brk id="179" max="16383" man="1"/>
    <brk id="222" max="16383" man="1"/>
    <brk id="266" max="16383" man="1"/>
    <brk id="309" max="16383" man="1"/>
    <brk id="350" max="16383" man="1"/>
    <brk id="397" max="16383" man="1"/>
  </rowBreaks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2933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Меню на 2021 год</vt:lpstr>
      <vt:lpstr>'Меню на 2021 год'!Print_Area_0</vt:lpstr>
      <vt:lpstr>'Меню на 2021 год'!Print_Area_0_0</vt:lpstr>
      <vt:lpstr>'Меню на 2021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Золотой ключик</cp:lastModifiedBy>
  <cp:revision>163</cp:revision>
  <cp:lastPrinted>2025-01-20T09:52:53Z</cp:lastPrinted>
  <dcterms:created xsi:type="dcterms:W3CDTF">2016-12-12T11:29:53Z</dcterms:created>
  <dcterms:modified xsi:type="dcterms:W3CDTF">2025-01-27T07:55:11Z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